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1"/>
  </bookViews>
  <sheets>
    <sheet name="INSTRUCTIVO" sheetId="1" r:id="rId1"/>
    <sheet name="ADMINISTRATIVOS" sheetId="2" r:id="rId2"/>
    <sheet name="DOCENTES " sheetId="3" r:id="rId3"/>
    <sheet name="ADMINISTRACION" sheetId="4" state="hidden" r:id="rId4"/>
    <sheet name="operaciones EMGESA1" sheetId="5" state="hidden" r:id="rId5"/>
    <sheet name="SERVICIOS GENERALES" sheetId="6" r:id="rId6"/>
    <sheet name="MANTENIMIENTO" sheetId="7" r:id="rId7"/>
    <sheet name="VIGILANTE " sheetId="8" r:id="rId8"/>
    <sheet name="Hoja1" sheetId="9" state="hidden" r:id="rId9"/>
    <sheet name="Hoja3" sheetId="10" state="hidden" r:id="rId10"/>
    <sheet name="Hoja4" sheetId="11" state="hidden" r:id="rId11"/>
    <sheet name="Hoja5" sheetId="12" state="hidden" r:id="rId12"/>
    <sheet name="Hoja6" sheetId="13" state="hidden" r:id="rId13"/>
    <sheet name="VISITANTES - ESTUDIANTES" sheetId="14" r:id="rId14"/>
  </sheets>
  <externalReferences>
    <externalReference r:id="rId17"/>
    <externalReference r:id="rId18"/>
  </externalReferences>
  <definedNames>
    <definedName name="_xlnm.Print_Area" localSheetId="3">'ADMINISTRACION'!$A$1:$AB$17</definedName>
    <definedName name="_xlnm.Print_Area" localSheetId="1">'ADMINISTRATIVOS'!$A$1:$AB$24</definedName>
    <definedName name="_xlnm.Print_Area" localSheetId="2">'DOCENTES '!$A$1:$Z$26</definedName>
    <definedName name="_xlnm.Print_Area" localSheetId="6">'MANTENIMIENTO'!$A$1:$Z$42</definedName>
    <definedName name="_xlnm.Print_Area" localSheetId="4">'operaciones EMGESA1'!$A$1:$AG$19</definedName>
    <definedName name="_xlnm.Print_Area" localSheetId="5">'SERVICIOS GENERALES'!$A$1:$Z$19</definedName>
    <definedName name="_xlnm.Print_Area" localSheetId="7">'VIGILANTE '!$A$1:$Z$16</definedName>
    <definedName name="_xlnm.Print_Area" localSheetId="13">'VISITANTES - ESTUDIANTES'!$A$1:$Z$13</definedName>
    <definedName name="Excel_BuiltIn_Print_Area1" localSheetId="6">#REF!</definedName>
    <definedName name="Excel_BuiltIn_Print_Area1">#REF!</definedName>
    <definedName name="_xlnm.Print_Titles" localSheetId="3">'ADMINISTRACION'!$1:$8</definedName>
    <definedName name="_xlnm.Print_Titles" localSheetId="1">'ADMINISTRATIVOS'!$8:$9</definedName>
    <definedName name="_xlnm.Print_Titles" localSheetId="2">'DOCENTES '!$1:$9</definedName>
    <definedName name="_xlnm.Print_Titles" localSheetId="4">'operaciones EMGESA1'!$1:$8</definedName>
    <definedName name="_xlnm.Print_Titles" localSheetId="5">'SERVICIOS GENERALES'!$8:$9</definedName>
    <definedName name="_xlnm.Print_Titles" localSheetId="7">'VIGILANTE '!$8:$9</definedName>
    <definedName name="_xlnm.Print_Titles" localSheetId="13">'VISITANTES - ESTUDIANTES'!$5:$9</definedName>
  </definedNames>
  <calcPr fullCalcOnLoad="1"/>
</workbook>
</file>

<file path=xl/comments4.xml><?xml version="1.0" encoding="utf-8"?>
<comments xmlns="http://schemas.openxmlformats.org/spreadsheetml/2006/main">
  <authors>
    <author>HIGIENE Y SEGURIDAD</author>
    <author>PONAL</author>
    <author>Salud Ocupacional Reval</author>
    <author>coraless ltda</author>
  </authors>
  <commentList>
    <comment ref="T7" authorId="0">
      <text>
        <r>
          <rPr>
            <b/>
            <sz val="8"/>
            <rFont val="Tahoma"/>
            <family val="2"/>
          </rPr>
          <t xml:space="preserve"> Factor Ponderación
</t>
        </r>
        <r>
          <rPr>
            <sz val="8"/>
            <rFont val="Tahoma"/>
            <family val="2"/>
          </rPr>
          <t>1 = &lt;=20%
2 = 21-40%
3 = 41-60%
4 = 61-80%
5 = 81-100%</t>
        </r>
      </text>
    </comment>
    <comment ref="H8" authorId="1">
      <text>
        <r>
          <rPr>
            <sz val="8"/>
            <rFont val="Tahoma"/>
            <family val="2"/>
          </rPr>
          <t># de Trabajadores expuestos en forma directa</t>
        </r>
        <r>
          <rPr>
            <b/>
            <sz val="8"/>
            <rFont val="Tahoma"/>
            <family val="2"/>
          </rPr>
          <t xml:space="preserve">
</t>
        </r>
      </text>
    </comment>
    <comment ref="I8" authorId="1">
      <text>
        <r>
          <rPr>
            <sz val="8"/>
            <rFont val="Tahoma"/>
            <family val="2"/>
          </rPr>
          <t># de Trabajadores expuestos en forma indirecta</t>
        </r>
        <r>
          <rPr>
            <b/>
            <sz val="8"/>
            <rFont val="Tahoma"/>
            <family val="2"/>
          </rPr>
          <t xml:space="preserve">
</t>
        </r>
      </text>
    </comment>
    <comment ref="J8" authorId="1">
      <text>
        <r>
          <rPr>
            <sz val="8"/>
            <rFont val="Tahoma"/>
            <family val="2"/>
          </rPr>
          <t>Horas/día de exposición en forma directa</t>
        </r>
      </text>
    </comment>
    <comment ref="K8" authorId="1">
      <text>
        <r>
          <rPr>
            <sz val="8"/>
            <rFont val="Tahoma"/>
            <family val="2"/>
          </rPr>
          <t>Horas/día de exposición en forma Indirecta</t>
        </r>
      </text>
    </comment>
    <comment ref="L8" authorId="1">
      <text>
        <r>
          <rPr>
            <sz val="8"/>
            <rFont val="Tahoma"/>
            <family val="2"/>
          </rPr>
          <t>Marcar un "X" en esta casilla, si el sistema de control existe en la Fuente</t>
        </r>
      </text>
    </comment>
    <comment ref="M8" authorId="1">
      <text>
        <r>
          <rPr>
            <sz val="8"/>
            <rFont val="Tahoma"/>
            <family val="2"/>
          </rPr>
          <t>Marcar un "X" en esta casilla, si el sistema de control existe en el Medio</t>
        </r>
      </text>
    </comment>
    <comment ref="N8" authorId="1">
      <text>
        <r>
          <rPr>
            <sz val="8"/>
            <rFont val="Tahoma"/>
            <family val="2"/>
          </rPr>
          <t>Marcar un "X" en esta casilla, si el sistema de control existe en el individuo</t>
        </r>
      </text>
    </comment>
    <comment ref="O8" authorId="2">
      <text>
        <r>
          <rPr>
            <b/>
            <sz val="8"/>
            <rFont val="Tahoma"/>
            <family val="2"/>
          </rPr>
          <t xml:space="preserve">Consecuencia
</t>
        </r>
        <r>
          <rPr>
            <sz val="7.5"/>
            <rFont val="Tahoma"/>
            <family val="2"/>
          </rPr>
          <t>10  = Catastrófica, Muerte y /o daños superiores al 90% del capital
 6  = Lesiones incapacitantes permanentes y/o daños del 50% del capital
 4  = Lesiones con incapacidades no permanentes y/o daños entre el   1 y   49 % del capital
 1   = Lesiones  con heridas  leves , contusiones, golpes y/o pequeños daños económicos - hasta el 1% del capital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EXPOSICION:</t>
        </r>
        <r>
          <rPr>
            <sz val="8"/>
            <rFont val="Tahoma"/>
            <family val="2"/>
          </rPr>
          <t xml:space="preserve">
</t>
        </r>
        <r>
          <rPr>
            <sz val="7.5"/>
            <rFont val="Tahoma"/>
            <family val="2"/>
          </rPr>
          <t>10 = La Situación  de riesgo ocurre continuamente o muchas veces al día
 6 = Frecuentemente  o un a vez al día
 2 = Ocasionalmente o un a vez por semana  o mes
 1  = Remotamente posible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PROBABILIDAD:</t>
        </r>
        <r>
          <rPr>
            <sz val="8"/>
            <rFont val="Tahoma"/>
            <family val="2"/>
          </rPr>
          <t xml:space="preserve">
</t>
        </r>
        <r>
          <rPr>
            <sz val="7.5"/>
            <rFont val="Tahoma"/>
            <family val="2"/>
          </rPr>
          <t>10 = E el resultado más probable y esperado si la situación de riesgo  tiene lugar
 7 = Es  completamente posible, nada extraño. Tiene una probabilidad de actualización del 50%
 4 =Sería  una coincidencia  rara. Tiene una probabilidad de actualización del 20%
 1  = Nunca ha sucedido  en muchos  años de exposición al riesgo, pero es concebible, probabilidad del 5%</t>
        </r>
        <r>
          <rPr>
            <sz val="8"/>
            <rFont val="Tahoma"/>
            <family val="2"/>
          </rPr>
          <t xml:space="preserve">
</t>
        </r>
      </text>
    </comment>
    <comment ref="S8" authorId="0">
      <text>
        <r>
          <rPr>
            <sz val="8"/>
            <rFont val="Tahoma"/>
            <family val="2"/>
          </rPr>
          <t xml:space="preserve">INTERPRETACION GRADO DE PELIGROSIDAD
</t>
        </r>
        <r>
          <rPr>
            <sz val="7.5"/>
            <rFont val="Tahoma"/>
            <family val="2"/>
          </rPr>
          <t>De      1 a  300    BAJO
De 301 a  600    MEDIO
De 601 a  1000  ALTO</t>
        </r>
      </text>
    </comment>
    <comment ref="V8" authorId="3">
      <text>
        <r>
          <rPr>
            <b/>
            <sz val="9"/>
            <rFont val="Tahoma"/>
            <family val="2"/>
          </rPr>
          <t>coraless ltda:</t>
        </r>
        <r>
          <rPr>
            <sz val="9"/>
            <rFont val="Tahoma"/>
            <family val="2"/>
          </rPr>
          <t xml:space="preserve">
GRADO DE PERCUSION
GR=GPxFP</t>
        </r>
      </text>
    </comment>
  </commentList>
</comments>
</file>

<file path=xl/sharedStrings.xml><?xml version="1.0" encoding="utf-8"?>
<sst xmlns="http://schemas.openxmlformats.org/spreadsheetml/2006/main" count="2246" uniqueCount="758">
  <si>
    <t>EMPRESA</t>
  </si>
  <si>
    <t>AREA</t>
  </si>
  <si>
    <t>DIRECCION:</t>
  </si>
  <si>
    <t>ELABORADO POR:</t>
  </si>
  <si>
    <t>BOLIVAR</t>
  </si>
  <si>
    <t>POSIBLES EFECTOS</t>
  </si>
  <si>
    <t>Expuest.</t>
  </si>
  <si>
    <t>Exposición    (h/día)</t>
  </si>
  <si>
    <t>S.Control Actual</t>
  </si>
  <si>
    <t xml:space="preserve">PONDERACION </t>
  </si>
  <si>
    <t>FP</t>
  </si>
  <si>
    <t>Riesgo (R)</t>
  </si>
  <si>
    <t>NIVEL DE RIESGO</t>
  </si>
  <si>
    <t>RUTINARIA</t>
  </si>
  <si>
    <t>NO RUTINARIA</t>
  </si>
  <si>
    <t>D</t>
  </si>
  <si>
    <t>I</t>
  </si>
  <si>
    <t>F</t>
  </si>
  <si>
    <t>M</t>
  </si>
  <si>
    <t>C</t>
  </si>
  <si>
    <t>E</t>
  </si>
  <si>
    <t>P</t>
  </si>
  <si>
    <t>G</t>
  </si>
  <si>
    <t>INT.1</t>
  </si>
  <si>
    <t>INT.2</t>
  </si>
  <si>
    <t>X</t>
  </si>
  <si>
    <t>PERSONA</t>
  </si>
  <si>
    <t>Bajo Rendimiento, ausentismo, retardos y problemas, peligro para la salud (Fisica y sicologica), muerte</t>
  </si>
  <si>
    <t>Charlas, sensibilización, Mejoramiento del Entorno Laboral, Asignar la responsabilidad a un trabajador por día, de  identificar  actos inseguros en el sitio de trabajo.</t>
  </si>
  <si>
    <t>DICIEMBRE 31 DE 2008</t>
  </si>
  <si>
    <t>ELGA JOHANNA GARCIA  BARRERA</t>
  </si>
  <si>
    <t>ADMINISTRATIVA</t>
  </si>
  <si>
    <t>PROCESO ADMINISTRATIVA</t>
  </si>
  <si>
    <t>RIESGO</t>
  </si>
  <si>
    <t>ERGONOMICO</t>
  </si>
  <si>
    <t>PETROMIL C.I S.A..</t>
  </si>
  <si>
    <t>FECHA:</t>
  </si>
  <si>
    <t>PANORAMA</t>
  </si>
  <si>
    <t>Código:</t>
  </si>
  <si>
    <t xml:space="preserve">Fecha:  </t>
  </si>
  <si>
    <t xml:space="preserve">Versión: </t>
  </si>
  <si>
    <t>FACTORES DE RIESGOS</t>
  </si>
  <si>
    <t xml:space="preserve">PELIGROSI
DAD </t>
  </si>
  <si>
    <t>SECCION 
ÁREA 
Y/ O PUESTO 
DE TRAB.</t>
  </si>
  <si>
    <t>FACTOR 
DE 
RIESGO</t>
  </si>
  <si>
    <t>FUENTE 
GENERADORA 
DE RIESGO</t>
  </si>
  <si>
    <t>Persona</t>
  </si>
  <si>
    <t xml:space="preserve">MECANICO  </t>
  </si>
  <si>
    <t>Caida a diferente
 nivel</t>
  </si>
  <si>
    <t>Señalización y demarca
ción de áreas y vías de circulación.</t>
  </si>
  <si>
    <t>CONTROLES REQUERIDOS</t>
  </si>
  <si>
    <t>MEDIO</t>
  </si>
  <si>
    <t>D/MENTO</t>
  </si>
  <si>
    <t>Carga Estática Posturas Prolongadas Sentado</t>
  </si>
  <si>
    <t>Desempeño de función administrativa  estando en posición sentado gran parte del tiempo.</t>
  </si>
  <si>
    <t>Lumbalgia, fatiga muscular a nivel del cuello, espalda y manos, fatiga visual</t>
  </si>
  <si>
    <t>Capacita
cion al personal sobre pausas activas</t>
  </si>
  <si>
    <t xml:space="preserve">ELÉCTRICO: </t>
  </si>
  <si>
    <t>Contacto Directo e Indirecto con Energía Eléctrica Baja (25 V a 1000V)</t>
  </si>
  <si>
    <t>Equipos energizados y conexiones eléctricas  sin canalizar, presentes en las áreas de trabajo.</t>
  </si>
  <si>
    <t>Fibrilacion ventricular , quemaduras , shock,muerte.</t>
  </si>
  <si>
    <t>NINGUNO</t>
  </si>
  <si>
    <t>Realizar revisión al estado de las conexiones eléctricas</t>
  </si>
  <si>
    <t>Golpeado Por o Contra</t>
  </si>
  <si>
    <t>Objetos, equipos de oficina y materiales presentes en las áreas de trabajo.</t>
  </si>
  <si>
    <t>Orden y lim-
pieza de las 
áreas de 
Trabajo.</t>
  </si>
  <si>
    <t>Continuar con completo orden y aseo en las oficinas</t>
  </si>
  <si>
    <t>Ninguna</t>
  </si>
  <si>
    <t>PSICOSOCIAL</t>
  </si>
  <si>
    <t xml:space="preserve">Crear programa de orden y aseo </t>
  </si>
  <si>
    <t>SEÑALIZACION</t>
  </si>
  <si>
    <t>radiaciones no ionizantes</t>
  </si>
  <si>
    <t>fatiga visual, molestias oculares (lagrimeo, enrojecimiento, ardor, resequedad ocular) alteracion de los musculos extraoculares, cefalea</t>
  </si>
  <si>
    <t>Uso de vidrio protector en el computador</t>
  </si>
  <si>
    <t>Golpes, Raspaduras</t>
  </si>
  <si>
    <t>Golpes</t>
  </si>
  <si>
    <t>Escritorios, archivadores, gabetas, sillas</t>
  </si>
  <si>
    <t>Los escritorios se encuentran bien ubicados</t>
  </si>
  <si>
    <t>no mantener objetos que obstruyan el paso</t>
  </si>
  <si>
    <t>MECANICO</t>
  </si>
  <si>
    <t>QUIMICO</t>
  </si>
  <si>
    <t>ELECTRICO</t>
  </si>
  <si>
    <t>FISICO</t>
  </si>
  <si>
    <t>MECÁNICO</t>
  </si>
  <si>
    <t xml:space="preserve">ADMINISTRATIVA                       </t>
  </si>
  <si>
    <t>BIOLOGICO</t>
  </si>
  <si>
    <t>VIA MAMONAL KM 9 SECTOR ZONA FRANCA LA CANDELARIA</t>
  </si>
  <si>
    <t>Actos Inseguros, Descuidos, Distracciones, Errores, Stres, Falta de Orden, Dificultad de Socialización, Inconformidad Laboral, adicciones y Hostigamientos (Acoso Laboral), etc..</t>
  </si>
  <si>
    <t>Traumas, Laceraciones, fractutras, raspaduras</t>
  </si>
  <si>
    <t>Diferencias de nivel como escaleras   y sobresaltos.</t>
  </si>
  <si>
    <t>ELIMINACION</t>
  </si>
  <si>
    <t>SUSTITUCION</t>
  </si>
  <si>
    <t>CONTROLES DE INGENEIRIA</t>
  </si>
  <si>
    <t>PRECAUCIONES Y/O CONTROLES ADMINISTRATIVOS</t>
  </si>
  <si>
    <t>USO DE EPP</t>
  </si>
  <si>
    <t>NO APLICA</t>
  </si>
  <si>
    <t xml:space="preserve"> Capacitación sobre el riesgo y sus efectos y   Prevención de accidentes, Diseñar e implementar un Programa de Seguridad Basada en el Comportamiento</t>
  </si>
  <si>
    <t xml:space="preserve">Capacitar sobre  pausas activas, acompañadas de Movimientos de Cuello Extremidades superiores Extremidades inferiores,
Tronco, y realizar evaluacion de puestos de trabajo.
</t>
  </si>
  <si>
    <t xml:space="preserve">Capacitación en prevención del riesgo eléctrico y cuidado de las manos, Capacitación en manejo de extintores, apagar los equipos al final de la jornada. </t>
  </si>
  <si>
    <t>Mantenimiento preventivo y correctivo   a los tomacorrientes</t>
  </si>
  <si>
    <t>capacitar al personal sobre la importancia del orden y aseo en los puesto s detrabajo y autocuidado para evitar accidentes con objetos que se encuentren mal ubicados</t>
  </si>
  <si>
    <t>Capacitar sobre la importancia del orden y aseo y las diferentes señalizaciones usadas en las instalaciones, señalizacion de sobresaltos y demas.</t>
  </si>
  <si>
    <t>Capacitar al personal en pausas activas , haciendo enfasis en el descanso de los ojos</t>
  </si>
  <si>
    <t>Realizar diseños de puestos de trabajo y organizar charlas de seguridad sobre accidentalidad laboral</t>
  </si>
  <si>
    <t>Escritorios, archivadores, gabetas, sillas en buen estado y bien ubicados</t>
  </si>
  <si>
    <t>sillas adecuadas y en buen estado para todo el personal</t>
  </si>
  <si>
    <t>mareos, dolor de cabeza, Desmayos, muerte por Asfixia</t>
  </si>
  <si>
    <t>descanso visual</t>
  </si>
  <si>
    <t>(cambio de computadores)  actos para el uso y que no representen daños a futuro en la vision del trabajador,uso de vidrios protector en el computador</t>
  </si>
  <si>
    <t>estar bien capacitado para este tipo de trabajo riesgosos para la salud y vida .</t>
  </si>
  <si>
    <t>monitoriar el ambiete antes de entrar  al espacio comfinado,y colocar  extractores para ventilar bien  el area de trabajo</t>
  </si>
  <si>
    <t>uso de  computadores</t>
  </si>
  <si>
    <t>ninguna</t>
  </si>
  <si>
    <t>incendio</t>
  </si>
  <si>
    <t xml:space="preserve">situaciones de emergencia donde se produzcan alteraciones nerviosas, quemaduras o hasta la muerte. </t>
  </si>
  <si>
    <t>liquidos inflamable en  petromil y las empresa vecinas de petronil</t>
  </si>
  <si>
    <t>traumas multiples,Golpes   heridas, laceraciones .</t>
  </si>
  <si>
    <t>Actos Inseguros, Descuidos, Distracciones, Errores, Estado de Embriaguez, Stres, Falta de Orden, inrresponsabilidad, Dificultad de Socialización, Inconformidad Laboral, adicciones y Hostigamientos (Acoso Laboral), etc..</t>
  </si>
  <si>
    <t>Plan de emergencia, sistemas contraincendio.</t>
  </si>
  <si>
    <t>sistema contraincendio, Descarga de energia estatica.</t>
  </si>
  <si>
    <t>Capacitar a los trabajadores para que sepan las rutas de evacuacion, hacer simulacros, establecer como normas de seguridad no fumar. Implementacion y dotacion de la brigada contraincendio, vigilar por que se realicen los simulacros y demas.</t>
  </si>
  <si>
    <t>Desconcentracion, estrés , impontencia, perdicion de la capacidad auditiva</t>
  </si>
  <si>
    <t>conectar o desconectar  los  enchufle en buena forma</t>
  </si>
  <si>
    <t>enchufle y tomas de corrientes en buenas condiciones</t>
  </si>
  <si>
    <t>sillas confortables</t>
  </si>
  <si>
    <t>AUTOCIODADO</t>
  </si>
  <si>
    <t>Contacto directo o indirecto con visitantes</t>
  </si>
  <si>
    <t>infecciones, virus. Actualmente expocision a la gripe AH1N1</t>
  </si>
  <si>
    <t xml:space="preserve">Mascarillas </t>
  </si>
  <si>
    <t xml:space="preserve">malestares, brotes, alergias, y hasta la muerte en caso de ser contagiado por la gripe AH1N1,  o cualquier otro virus mortal </t>
  </si>
  <si>
    <t>Capacitar al personal sobre los diferentes virus y enfermedades que pueden ser transmitidas por el contacto directo o indirecto con los visitantes o el mismo  personal de la empresa, dotar al personal con mascarillas adecuadas ,con el fin de evitar el contagio</t>
  </si>
  <si>
    <t>ADMINISTRACION</t>
  </si>
  <si>
    <t>NINGUNA</t>
  </si>
  <si>
    <t>Código:PG01-R-007</t>
  </si>
  <si>
    <t>Versión: 00</t>
  </si>
  <si>
    <t>BIOMECANICOS</t>
  </si>
  <si>
    <t>C.I PETROMIL S.A.S</t>
  </si>
  <si>
    <t xml:space="preserve">de seguridad </t>
  </si>
  <si>
    <t>ZONA/LUGAR</t>
  </si>
  <si>
    <t>ACTIVIDADES</t>
  </si>
  <si>
    <t>TAREAS</t>
  </si>
  <si>
    <t>PELIGROS</t>
  </si>
  <si>
    <t>CLASIFICACION</t>
  </si>
  <si>
    <t>DESCRIPCION</t>
  </si>
  <si>
    <t>RUTINARIO</t>
  </si>
  <si>
    <t xml:space="preserve">SI </t>
  </si>
  <si>
    <t>NO</t>
  </si>
  <si>
    <t>CONTROLES EXISTENTES</t>
  </si>
  <si>
    <t>INDIVIDUO</t>
  </si>
  <si>
    <t>EVALUACION DE RIEGOS</t>
  </si>
  <si>
    <t>NIVEL DE DEFICIENCIA</t>
  </si>
  <si>
    <t>NIVEL DE EXPOSICION</t>
  </si>
  <si>
    <t>NIVEL DE PROBABILIDAD (ND X NE)</t>
  </si>
  <si>
    <t>INTERPRETACION DE L NIVEL DE PROBABILIDAD</t>
  </si>
  <si>
    <t>NIVEL DE CONSECUENCIA</t>
  </si>
  <si>
    <t>NIVEL DEL RIESGO</t>
  </si>
  <si>
    <t>INTERPRETACION DEL NR</t>
  </si>
  <si>
    <t>CRITERIOS PARA CONTROLES</t>
  </si>
  <si>
    <t>NUMERO DE EXPUESTOS</t>
  </si>
  <si>
    <t>PEOR CONCECUENCIA</t>
  </si>
  <si>
    <t>INVERSION</t>
  </si>
  <si>
    <t xml:space="preserve">MEDIDAS DE INTERVENCION </t>
  </si>
  <si>
    <t>EQUIPOS DE PROTECCION PERSONAL</t>
  </si>
  <si>
    <t>CONTROLES DE INGENIERIA  ADVERTENCIA CONTROLES ADMON</t>
  </si>
  <si>
    <t>Fecha:                          Septiembre 01 del 2009</t>
  </si>
  <si>
    <t>ELABORADO POR</t>
  </si>
  <si>
    <t>CARLOS ANDRES LOPEZ</t>
  </si>
  <si>
    <t>LOCATIVO</t>
  </si>
  <si>
    <t>Contagio de enfermedades, ausentismo</t>
  </si>
  <si>
    <t>incendio (liquidos inflamables, presentes en petromil y en empresas vecinas)</t>
  </si>
  <si>
    <t>condiciones en las tareas (carga mental, jornadas de trabajo extra)</t>
  </si>
  <si>
    <t xml:space="preserve">postura, esfuerzo, movimientos repetitivos </t>
  </si>
  <si>
    <t xml:space="preserve">FUENTE </t>
  </si>
  <si>
    <t>ORDEN Y ASEO</t>
  </si>
  <si>
    <t xml:space="preserve">PC PORTATILES MENOR RADIACION </t>
  </si>
  <si>
    <t>PAUSAS ACTIVAS</t>
  </si>
  <si>
    <t>PLAN DE EMERGENCIA</t>
  </si>
  <si>
    <t>CAPACITACION AL PERSONAL SOBRE PAUSAS ACTIVAS</t>
  </si>
  <si>
    <t xml:space="preserve">TRABAJO EN EQUIPO, </t>
  </si>
  <si>
    <t>ORDEN Y LIMIPIEZA DE LAS AREAS DE TRABAJO</t>
  </si>
  <si>
    <t>PROTECCIONES COMO GAFAS, CASCO,BOTAS</t>
  </si>
  <si>
    <t>ENCHUFLE Y TOMAS DE CORRIENTE EN BUENAS CONDICIONES</t>
  </si>
  <si>
    <t>CAPACITACIONES, INSPECCIONES</t>
  </si>
  <si>
    <t>SEÑALIZACION Y DEMARCACION , VIAS DE CIRCULACION</t>
  </si>
  <si>
    <t xml:space="preserve">NINGUNA </t>
  </si>
  <si>
    <t>CAPACITACIONES</t>
  </si>
  <si>
    <t>IMÁGENES Y MENSAJES DE RELAJACION</t>
  </si>
  <si>
    <t>VALORACION DEL RISGO    (ACEPTACION DEL RIESGO)</t>
  </si>
  <si>
    <t>CAMBIO  A COMPUTADORES PORTATILES-MENOR RADIACION</t>
  </si>
  <si>
    <t>virus, bacterias(contacto con personas externas  e internas)</t>
  </si>
  <si>
    <t>CAPACITAR AL PERSONAL SOBRE LOS PELIGROS BIOLOGICOS EN EL LUGAR DE TRABAJO</t>
  </si>
  <si>
    <t>IMÁGENES ILUSTRATIVAS DE LIMPIEZA Y ORDEN</t>
  </si>
  <si>
    <t>NINGUANA</t>
  </si>
  <si>
    <t xml:space="preserve">CEGUES </t>
  </si>
  <si>
    <t>MUERTE</t>
  </si>
  <si>
    <r>
      <t xml:space="preserve">FECHA ACTUALIZACION: </t>
    </r>
    <r>
      <rPr>
        <sz val="10"/>
        <rFont val="Century Gothic"/>
        <family val="2"/>
      </rPr>
      <t>10 DE ENERO 2012</t>
    </r>
  </si>
  <si>
    <t>DEFORMACIONES</t>
  </si>
  <si>
    <t>SISTEMAS DE PROTECCION CONTRA INCENDIO</t>
  </si>
  <si>
    <t>CHARLAS, SENSIBILIZACIÓN, MEJORAMIENTO DEL ENTORNO LABORAL, ASIGNAR LA RESPONSABILIDAD A UN TRABAJADOR POR DÍA, DE  IDENTIFICAR  ACTOS INSEGUROS EN EL SITIO DE TRABAJO</t>
  </si>
  <si>
    <t>CAPACITAR SOBRE  PAUSAS ACTIVAS, ACOMPAÑADAS DE MOVIMIENTOS DE CUELLO, EXTREMIDADES SUPERIORES EXTREMIDADES INFERIORES Y TRONCO,  REALIZAR EVALUACIÓN DE PUESTOS DE TRABAJO.</t>
  </si>
  <si>
    <t xml:space="preserve">SILLAS ADECUADAS Y EN BUEN ESTADO  DE LOS IMPLEMENTOS Y ELEMENTOS  DE TRABAJO PARA TODO EL PERSONAL. </t>
  </si>
  <si>
    <t>TRAUMAS, LACERACIONES, FRACTURAS, RASPADURAS</t>
  </si>
  <si>
    <t>TENER EN BUEN ESTADO EL CABLEADO ESTRUCTURADO DE ENERGIA EN EL AREA ADMINISTRATIVA</t>
  </si>
  <si>
    <t>IMÁGENES DE PELIGRO EN LAS TOMAS DE ENERGIA Y EN SITIOS CALIENTES</t>
  </si>
  <si>
    <t>SUSTITUIR PISOS QUE ESTEN EN MALAS CONDICIONES O LUGARES QUE YA NO TENGAN ADHERENCIA</t>
  </si>
  <si>
    <t>CAPACITACIONES Y CHARLAS DE SENSIBILACION DEL PELIGRO  LOCATIVO PRESENTE EN EL TRABAJO</t>
  </si>
  <si>
    <t>SUSTITUIR ELEMENTOS, MAQUINAS, HERRAMIENTAS O PIEZAS QUE NO ESTEN EN OPTIMAS CONDICIONES</t>
  </si>
  <si>
    <t>BUSCAR HERRAMIENTAS, MAQUINAS, PIEZAS QUE CUMPLAN CON TODOS LOS MARGENES DE CALIDAD POSIBLES</t>
  </si>
  <si>
    <t xml:space="preserve">BUEN ENTORNO LABORAL, </t>
  </si>
  <si>
    <t>PROBLEMAS MENTALES</t>
  </si>
  <si>
    <t>SEÑALIZACION DE PELIGRO EN ZONAS DE GRAN ALTURA</t>
  </si>
  <si>
    <t>BOTAS, CASCOS,ARNES, LINEA DE VIDA</t>
  </si>
  <si>
    <t>CHARLAS HSE</t>
  </si>
  <si>
    <t>caidas,Golpes, fracturas, perdida de conocimiento, muerte, ahogamiento</t>
  </si>
  <si>
    <t xml:space="preserve">TAREAS DE
 ALTO
 RIESGO: 
Trabajos en
 Alt &gt; 1.50m, En logistica de mediciones y trasiegos en tanques, barcazas </t>
  </si>
  <si>
    <t>SENSIBILACION DE PELIGRO EN TRABAJOS DE ALTURA</t>
  </si>
  <si>
    <t xml:space="preserve">TRANSITO </t>
  </si>
  <si>
    <t>transito de peatones, trabajos en vias de ciruculaciond e vehiculos( carrotanques)</t>
  </si>
  <si>
    <t>lesiones heridas /muerte</t>
  </si>
  <si>
    <t>CAPACITACION A CONDUCTORES, AUTOCUIDADO</t>
  </si>
  <si>
    <t>BUEN USO DEL CINTURON DE SEGUIRIDAD, CASCO, GAFAS, GUANTES, BOTAS</t>
  </si>
  <si>
    <t xml:space="preserve">SIRENAS DE PELIGRO </t>
  </si>
  <si>
    <t>virus, bacterias(contacto con ambiente  externo y sustancias peligrosas)</t>
  </si>
  <si>
    <t>capacitar al personal risgos biologicos presentes en la actividad</t>
  </si>
  <si>
    <t>ENFERMEDAD/ MUERTE</t>
  </si>
  <si>
    <t>GUANTES, GAFAS, CASCO,BOTAS</t>
  </si>
  <si>
    <t>Radiaciones no ionizantes (Rayos Ultravioleta, infrarrojo, microondas, radiofrecunecias</t>
  </si>
  <si>
    <t xml:space="preserve"> Espacios confinados;
Gases y Vapores Vapores emitidos por los combustibles, al los cuales se expone el personal.  Al momento de realizar limpieza a los tanques.</t>
  </si>
  <si>
    <t xml:space="preserve">Ruido </t>
  </si>
  <si>
    <t>tapaoidos</t>
  </si>
  <si>
    <t>PERDIDA DE LA AUDICION</t>
  </si>
  <si>
    <t>SEÑALIZACION DE  PELIGRO EN ZONA DE ESPACIOS CONFINADOS</t>
  </si>
  <si>
    <t>MASCARA DE SEGURIDAD DE SEGURIDAD INDUSTRIAL</t>
  </si>
  <si>
    <t>IMPLEMENTACION DE DISPOSITIVOS QUE MIDAN EL NIVEL DE TOXICIDAD DE LOS GASES Y EXPLOSIMETROS</t>
  </si>
  <si>
    <t xml:space="preserve">REMPLAZAR SISTEMAS DE SEGURIDAD EN ESPECIAL LAS MASCARAS QUE NO ESTEN EN OPTIMAS CONDICIONES </t>
  </si>
  <si>
    <t>UTILIZACION DE TAPAOIDOS</t>
  </si>
  <si>
    <t>TAPAOIDOS ESPECIALES DE SEGURIDAD</t>
  </si>
  <si>
    <t>CAPACITACION DE RIESGOS AUDITIVOS</t>
  </si>
  <si>
    <t>Objetos, equipos  y materiales presentes el area  de trabajo.</t>
  </si>
  <si>
    <t>UTILIZACION DE ELEMENTOS DE PROTECCION PERSONAL COMO CUANTES CASCO MASCARA, GAFAS BOTAS DE SEGURIDAD</t>
  </si>
  <si>
    <t>PROCESO (S):OPERACIONES</t>
  </si>
  <si>
    <t xml:space="preserve"> OPERACIONES DENTRO INSTALACIONES DE EMGESA</t>
  </si>
  <si>
    <t xml:space="preserve">OPERACIÓN </t>
  </si>
  <si>
    <t>medicion y verificacion de tanques de almacenamiento</t>
  </si>
  <si>
    <t>verificar marcacion de producto</t>
  </si>
  <si>
    <t xml:space="preserve">alinealicion </t>
  </si>
  <si>
    <t>conexión de mangueras</t>
  </si>
  <si>
    <t>conexiones y trasiegos de barcazas</t>
  </si>
  <si>
    <t>limpieza y mantenimiento preventivo de valvulas, valvulas de alivio, bombas</t>
  </si>
  <si>
    <t xml:space="preserve">manipulacion de bombas durante el proceso de almacenaje </t>
  </si>
  <si>
    <t>velar por que siempre se cumplas las normas ambientales y de seguridad ocupacional</t>
  </si>
  <si>
    <t>garantizar que todas las personas que se encuentran en la operación tengan los elementos de seguridad</t>
  </si>
  <si>
    <t xml:space="preserve">DE SEGURIDAD </t>
  </si>
  <si>
    <t>Golpes, Raspaduras, ahogamiento, muerte</t>
  </si>
  <si>
    <t xml:space="preserve">FENOMENOS NATURALES </t>
  </si>
  <si>
    <t xml:space="preserve">Heridas, golpes, fracturas </t>
  </si>
  <si>
    <t xml:space="preserve">Accidentes de transito </t>
  </si>
  <si>
    <t xml:space="preserve">VISITANTES A LA EMPRESA </t>
  </si>
  <si>
    <t>DESPLAZAMIENTOS DENTRO DE LAS INSTALACIONES</t>
  </si>
  <si>
    <t>PROCESO</t>
  </si>
  <si>
    <t xml:space="preserve">SALA DE PROFESORES </t>
  </si>
  <si>
    <t>Físico</t>
  </si>
  <si>
    <t>Biomecanico</t>
  </si>
  <si>
    <t xml:space="preserve">De Seguridad </t>
  </si>
  <si>
    <t>Radiaciones no ionizantes -video terminal.</t>
  </si>
  <si>
    <t>Iluminación deficiente en oficinas y sala de profesores.</t>
  </si>
  <si>
    <t>Posturas Forzadas</t>
  </si>
  <si>
    <t xml:space="preserve">Electrico: Baja tensión </t>
  </si>
  <si>
    <t xml:space="preserve"> Mecánico Herramientas de oficina (grapadora, perforadora, saca ganchos, etc.)</t>
  </si>
  <si>
    <t>Golpes contra obejtos, mesas y escritorios ubicados en el área</t>
  </si>
  <si>
    <t xml:space="preserve">Infecciones o alergias respitarorias </t>
  </si>
  <si>
    <t xml:space="preserve">Hongos por humedad en paredes de la sala de profesores y en general en la institución </t>
  </si>
  <si>
    <t>Infecciones respiratorias</t>
  </si>
  <si>
    <t xml:space="preserve">Implementar Programa de adecuaciones locativas atacando la humedad presente en todas las áreas. </t>
  </si>
  <si>
    <t>Biologíco</t>
  </si>
  <si>
    <t>Ceguera</t>
  </si>
  <si>
    <t xml:space="preserve">Uso de computadores con menor radicación </t>
  </si>
  <si>
    <t xml:space="preserve">Realizar estudio de iluminación que permita identificar los cambios requeridos y el tipo de luminaria para cada área. </t>
  </si>
  <si>
    <t xml:space="preserve">DOCENTES PLANTA;  TIEMPO COMPLETO Y HORA CATEDRA. </t>
  </si>
  <si>
    <t>Lumbalgia, Alteraciones posturales, fatiga muscular a nivel del cuello, espalda y manos.</t>
  </si>
  <si>
    <t xml:space="preserve">Alteraciones posturales </t>
  </si>
  <si>
    <t xml:space="preserve">Proporcionar sillas y escritorios con las especificaciones reqqueridas para el desarrollo de las actividades, principalmente a trabajadores tiempo completo. </t>
  </si>
  <si>
    <t xml:space="preserve">Electrocución </t>
  </si>
  <si>
    <t xml:space="preserve">Tomas en buen estado </t>
  </si>
  <si>
    <t>Crear programa de normas de seguridad general y autocuidado</t>
  </si>
  <si>
    <t xml:space="preserve">Laceraciones leves </t>
  </si>
  <si>
    <t>Laceraciones menores</t>
  </si>
  <si>
    <t>Contusiones</t>
  </si>
  <si>
    <t xml:space="preserve">USO DE VIDEOTERMINAL DURANTE LA PREPARACIÓN DE CLASES Y ELABORACIÓN DE INFORMES REQUERIDOS. </t>
  </si>
  <si>
    <t xml:space="preserve">Hongos por humedad en todas las áreas de la institución </t>
  </si>
  <si>
    <t xml:space="preserve">virus, bacterias(contacto con personas externas  e internas) </t>
  </si>
  <si>
    <t xml:space="preserve">Biologico </t>
  </si>
  <si>
    <t xml:space="preserve">Procesos virales e infeccioso  </t>
  </si>
  <si>
    <t>Capacitar a los trabajadores sbre riesgo biologico en la áreas de trabajo</t>
  </si>
  <si>
    <t>Caida a nivel- desnivel</t>
  </si>
  <si>
    <t>Fracturas, traumas, contusiones, golpes</t>
  </si>
  <si>
    <t xml:space="preserve">Fracturas </t>
  </si>
  <si>
    <t xml:space="preserve">Electrico: Baja tensión conexión y desconexión de equipos de laboratorio, video beam </t>
  </si>
  <si>
    <t>Realizar inspecciones continuas a áreas de trabajo que inclluya estado de toma corrientes y cableado de equipos. 
Crear programa de normas de seguridad general y autocuidado</t>
  </si>
  <si>
    <t>Posturas Prolongadas bipedestación ( docentes tiempo completo)</t>
  </si>
  <si>
    <t xml:space="preserve">Continuar alternando posturas bípeda y sedente durante la jornada laboral cada dos horas. </t>
  </si>
  <si>
    <t>Crear programa de adecuaciones locativas, donde las áreas de desplzmiento se encuentren e buen estado
Crear programa de normas de seguridad general y autocuidado</t>
  </si>
  <si>
    <t xml:space="preserve">Iluminación deficiente en aulas de clase, por daños en lamparas o pontencia de la luminaria </t>
  </si>
  <si>
    <t>Realizar estudio de iluminación que permita identificar los cambios requeridos y el tipo de luminaria para cada área. 
Realizar cambio de luminarias dañada en el área</t>
  </si>
  <si>
    <t>Fenomenos Naturales</t>
  </si>
  <si>
    <t xml:space="preserve">Sismos,  Terremotos </t>
  </si>
  <si>
    <t xml:space="preserve">Muerte </t>
  </si>
  <si>
    <t>Elaboración de plan de emergencias de la institución 
Realizar estudio de señalización
Ubicación de señalización
Simulacro de evacuacion</t>
  </si>
  <si>
    <t xml:space="preserve">Muerte, Heridas abiertas, Traumas craneoencefalicas. </t>
  </si>
  <si>
    <t xml:space="preserve">Revisición tecnomecanica del vehículo </t>
  </si>
  <si>
    <t xml:space="preserve">Realizar formación en manejo defensivo, realizar inspecciones preoperacionales del vehículo </t>
  </si>
  <si>
    <t>CLASE MAGISTRAL, LABORATORIOS, SALIDAS A MERCADEO A MUNICIPIOS</t>
  </si>
  <si>
    <t>AULAS DE CLASE, ÁREAS COMUNES, DESPLAZAMIENTO POR CARRTERA</t>
  </si>
  <si>
    <t xml:space="preserve">Psicosocial </t>
  </si>
  <si>
    <t>condiciones en las tareas (carga mental, jornadas de trabajo, responsabilidades propias del cargo</t>
  </si>
  <si>
    <t xml:space="preserve">Estrés laboral, cansancio o fatiga física y mental </t>
  </si>
  <si>
    <t xml:space="preserve">Estrés laboral </t>
  </si>
  <si>
    <t xml:space="preserve">Implementar SVE Psicosocial </t>
  </si>
  <si>
    <t xml:space="preserve">COORDINADOR REGIONAL, SECRETARIA, BIBLIOTECARIA. </t>
  </si>
  <si>
    <t>OFICINAS, BIBLIOTECA Y ÁREAS COMUNES</t>
  </si>
  <si>
    <t xml:space="preserve"> ACTIVIDADES ADMINISTRATIVAS, ATENCIÓN A ESTUDIANTES, DESPLAZAMIENTO A MUNICIPIOS Y SEDE PRINCIPAL DE LAS UTS. </t>
  </si>
  <si>
    <t xml:space="preserve">Hongos por humedad en paredes de oficinas y áreas comunes </t>
  </si>
  <si>
    <t>Procesos Virales</t>
  </si>
  <si>
    <t>Acaros por manejo de libros de biblioteca</t>
  </si>
  <si>
    <t xml:space="preserve">
Capacitar al personal en pausas activas , haciendo enfasis en el descanso de los ojos</t>
  </si>
  <si>
    <t>Iluminación deficiente en oficina oficina de coordinación</t>
  </si>
  <si>
    <t>Posturas prolongadas en posición sedente- posturas forzadas</t>
  </si>
  <si>
    <t>Movimiento repetitivo</t>
  </si>
  <si>
    <t xml:space="preserve">Sindrome de tunel del carpo, epicondilitis, tendinitis. </t>
  </si>
  <si>
    <t>Proporcionar sillas y escritorios con las especificaciones requeridas para el desarrollo de las actividades.
Proporcionar aditamentos para e desarrollo de las actividades administrativas, soporte para monitor o base de portatil, teclado auxiliar, reposapies. 
Implementar programa de pausas activas</t>
  </si>
  <si>
    <t xml:space="preserve">Realización de pausas activas y uso adecuado de VDT. </t>
  </si>
  <si>
    <t>Crear programa de normas de seguridad general y autocuidado
revisar intsalaciones electricas
Realizar adecuación de cableado en oficinas</t>
  </si>
  <si>
    <t xml:space="preserve">INSTALACIONES DE LA INSTITUCIÓN </t>
  </si>
  <si>
    <t xml:space="preserve">SERVICIOS GENERALES </t>
  </si>
  <si>
    <t xml:space="preserve">ASEO GENERAL DE LAS INSTALACIONES </t>
  </si>
  <si>
    <t>Liquido, sustancias utilizadas para la desinfeccion de las áreas</t>
  </si>
  <si>
    <t>Dermatitis, irritación y afecciones respiratorias</t>
  </si>
  <si>
    <t>Procesos virales e infecciosos</t>
  </si>
  <si>
    <t>procesos virales</t>
  </si>
  <si>
    <t>Uso de tapabocas</t>
  </si>
  <si>
    <t>Formacíón al personal sobre los riesgos bilogicos en el trabajo</t>
  </si>
  <si>
    <t xml:space="preserve">Dermatitis por Contagio </t>
  </si>
  <si>
    <t>Uso de Guantes y Tapabocas</t>
  </si>
  <si>
    <t xml:space="preserve">Ficha tecnica de los productos utilizados </t>
  </si>
  <si>
    <t>Lumbalgia, alteraciones posturales, Sindrome de tunel del carpo, sindrome de manguito rotados</t>
  </si>
  <si>
    <t>Alteraciones posturales y desordenes por trauma acuulativa</t>
  </si>
  <si>
    <t>Programa de pausas activas, alternar posturas bípeda y sedente cada dos horas, implementar programa de Vigilancia epidemiologica</t>
  </si>
  <si>
    <t xml:space="preserve">Sismos Terremotos </t>
  </si>
  <si>
    <t>Traumas, laceraciones Raspaduras</t>
  </si>
  <si>
    <t xml:space="preserve">SVE psicosocial  - jornadas de relajación </t>
  </si>
  <si>
    <t>Documentar normas generales de seguridad.
Realizar programa de adecuaciones locativas</t>
  </si>
  <si>
    <t>Inspecciones a instalaciones electricas.
Autocuidado</t>
  </si>
  <si>
    <t>Normas generales de seguridad y autocuidado</t>
  </si>
  <si>
    <t xml:space="preserve">Hongos por humedad en paredes de áreas comunes </t>
  </si>
  <si>
    <t>VIGILANTES</t>
  </si>
  <si>
    <t xml:space="preserve">CONTROL INGRESO Y EGRESO DE ESTUDIANTES, DOCENTES Y DEMÁS A LA INSTITCIÓN </t>
  </si>
  <si>
    <t>condiciones en las tareas (responsabilidades propias del cargo)</t>
  </si>
  <si>
    <t>Postura Bipeda prolongada</t>
  </si>
  <si>
    <t xml:space="preserve">Alteraciones Osteomusculares, fatiga muscular, varices. </t>
  </si>
  <si>
    <t xml:space="preserve">Locativas; Caida a diferente
 nivel. </t>
  </si>
  <si>
    <t>Golpes, Raspaduras.</t>
  </si>
  <si>
    <t xml:space="preserve">Contusiones </t>
  </si>
  <si>
    <t>INSTALACIONES</t>
  </si>
  <si>
    <t xml:space="preserve">Hongos por humedad en las instalaciones </t>
  </si>
  <si>
    <t>Procesos infecciones o respiratorios</t>
  </si>
  <si>
    <t xml:space="preserve">Procesos infecciosos </t>
  </si>
  <si>
    <t xml:space="preserve">Adecuaciones Locativas </t>
  </si>
  <si>
    <t>Locativas ( desplazamitno por las instalaciones)</t>
  </si>
  <si>
    <t>caidas, golpes, contusiones, fracturas</t>
  </si>
  <si>
    <t>Inducción a visitantes
Normas de seguridad a visitantes</t>
  </si>
  <si>
    <t xml:space="preserve">Elaboración de plan de emergencias de la institución 
Realizar estudio de señalización
Ubicación de señalización, socializar pinto de encuentro a visitantes
</t>
  </si>
  <si>
    <t xml:space="preserve">Caida a diferente
 nivel, irregularidades deslizantes. </t>
  </si>
  <si>
    <t>Virus, interacción con estudintes, docentes, administrativos y personal de apoyo. 
Contacto con supercifies.</t>
  </si>
  <si>
    <t>Limpieza y desinfección de superficies</t>
  </si>
  <si>
    <t xml:space="preserve">Uso de tapabocas o mascarillas, respiradores, guantes, trajes antifluidos, protectores visuales y demás asociados a la actividad laboral. </t>
  </si>
  <si>
    <t>Versión:</t>
  </si>
  <si>
    <r>
      <t xml:space="preserve">PROCESO (S): </t>
    </r>
    <r>
      <rPr>
        <sz val="12"/>
        <rFont val="Arial Narrow"/>
        <family val="2"/>
      </rPr>
      <t>VISITANTES</t>
    </r>
  </si>
  <si>
    <r>
      <t xml:space="preserve">D/MENTO: </t>
    </r>
    <r>
      <rPr>
        <sz val="12"/>
        <rFont val="Arial Narrow"/>
        <family val="2"/>
      </rPr>
      <t xml:space="preserve">SANTANDER </t>
    </r>
  </si>
  <si>
    <t xml:space="preserve">ELABORADO POR: </t>
  </si>
  <si>
    <t xml:space="preserve">REVISADO POR: </t>
  </si>
  <si>
    <t>UTS</t>
  </si>
  <si>
    <t>SILVIA ALEJANDRA BAYONA BUENO</t>
  </si>
  <si>
    <t>CLAUDIA MILENA TORRES FIALLO</t>
  </si>
  <si>
    <t>IDENTIFICACIÓN</t>
  </si>
  <si>
    <t>PELIGRO</t>
  </si>
  <si>
    <t>EFECTOS POSIBLES</t>
  </si>
  <si>
    <t>EVALUACIÓN DEL RIESGO</t>
  </si>
  <si>
    <t>VALORACIÓN DEL RIESGO</t>
  </si>
  <si>
    <t>CRITERIOS PARA ESTABLECER CONTROLES</t>
  </si>
  <si>
    <t>MEDIDAS DE INTERVENCIÓN</t>
  </si>
  <si>
    <t>ZONA / LUGAR</t>
  </si>
  <si>
    <t>RUTINARIO
(SI o NO)</t>
  </si>
  <si>
    <t>CLASIFICACIÓN</t>
  </si>
  <si>
    <t>DESCRIPCIÓN</t>
  </si>
  <si>
    <t>FUENTE</t>
  </si>
  <si>
    <t xml:space="preserve">NIVEL DE EXPOSICIÓN    (NE) </t>
  </si>
  <si>
    <t>NIVEL DE PROBABILIDAD
(ND*NE)</t>
  </si>
  <si>
    <t>INTERPRETACIÓN DEL NIVEL DE PROBABILIDAD</t>
  </si>
  <si>
    <t>NIVEL DE RIESGO (NR) E INTERVENCIÓN</t>
  </si>
  <si>
    <t>INTERPRETACIÓN DEL NR</t>
  </si>
  <si>
    <t>ACEPTABILIDAD DEL RIESGO</t>
  </si>
  <si>
    <t>Nº EXPUESTOS</t>
  </si>
  <si>
    <t>PEOR CONSECUENCIA</t>
  </si>
  <si>
    <t>EXISTENCIA REQUISITO LEGAL ESPECIFICO ASOCIADO
(SI o NO)</t>
  </si>
  <si>
    <t>ELIMINACIÓN</t>
  </si>
  <si>
    <t>SUSTITUCIÓN</t>
  </si>
  <si>
    <t>CONTROLES DE INGENIERÍA</t>
  </si>
  <si>
    <t>CONTROLES ADMINISTRATIVOS, SEÑALIZACIÓN, ADVERTENCIA</t>
  </si>
  <si>
    <t>EQUIPOS / ELEMENTOS DE PROTECCIÓN PERSONAL</t>
  </si>
  <si>
    <t>SI</t>
  </si>
  <si>
    <r>
      <t xml:space="preserve">Fiebre, tos seca, fatiga, dificultas respiratoria, congestión nasal, dolor de cabeza, conjuntivitis, dolor de garganta, diarrea, erupciones cutáneas o cambios de color en los dedos de las manos o los pies. Estos síntomas suelen ser leves y comienzan gradualmente. Algunas de las personas infectadas solo presentan síntomas levísimos.
</t>
    </r>
    <r>
      <rPr>
        <b/>
        <sz val="12"/>
        <color indexed="8"/>
        <rFont val="Arial Narrow"/>
        <family val="2"/>
      </rPr>
      <t xml:space="preserve"> NOTA:</t>
    </r>
    <r>
      <rPr>
        <sz val="12"/>
        <color indexed="8"/>
        <rFont val="Arial Narrow"/>
        <family val="2"/>
      </rPr>
      <t xml:space="preserve"> Las personas mayores y las que padecen afecciones médicas previas como hipertensión arterial, problemas cardiacos o pulmonares, diabetes o cáncer tienen más probabilidades de presentar cuadros graves. </t>
    </r>
  </si>
  <si>
    <t>Ninguno</t>
  </si>
  <si>
    <t xml:space="preserve"> Lavar las manos cada vez que tenga contacto con objetos o superficies
Distanciamiento social
Uso de EPP</t>
  </si>
  <si>
    <t>III</t>
  </si>
  <si>
    <r>
      <t xml:space="preserve">PROCESO (S): </t>
    </r>
    <r>
      <rPr>
        <sz val="12"/>
        <rFont val="Arial Narrow"/>
        <family val="2"/>
      </rPr>
      <t>OPERATIVO</t>
    </r>
  </si>
  <si>
    <t>II</t>
  </si>
  <si>
    <r>
      <t xml:space="preserve">PROCESO (S): </t>
    </r>
    <r>
      <rPr>
        <sz val="12"/>
        <rFont val="Arial Narrow"/>
        <family val="2"/>
      </rPr>
      <t>ADMINISTRATIVO</t>
    </r>
  </si>
  <si>
    <t>Bajo (B)</t>
  </si>
  <si>
    <t>Medio (M)</t>
  </si>
  <si>
    <t>N.A</t>
  </si>
  <si>
    <t>1.TABLA DE PELIGROS</t>
  </si>
  <si>
    <t>BIOLOGICOS</t>
  </si>
  <si>
    <t>FISICOS</t>
  </si>
  <si>
    <t>QUIMICOS</t>
  </si>
  <si>
    <t>PSICOSOCIALES</t>
  </si>
  <si>
    <t>CONDICIONES DE SEGURIDAD</t>
  </si>
  <si>
    <t>FENOMENOS NATURALES</t>
  </si>
  <si>
    <t>VIRUS</t>
  </si>
  <si>
    <t>RUIDO (DE IMPACTO, INTERMITENTE O CONTINUO)</t>
  </si>
  <si>
    <t>POLVOS ORGANICOS O INORGANICOS</t>
  </si>
  <si>
    <t>GESTION ORGANIZACIONAL (ESTILO DE MANDO, PAGO DE CONTRATACION, PARTICIPACION, INDUCCION Y CAPACITACION, BIENESTAR SOCIAL, EVALUACION DEL DESEMPEÑO, MANEJO DE CAMBIOS)</t>
  </si>
  <si>
    <t>POSTURA (PROLONGADA, MANTENIDA, FORZADA, ANTIGRAVITACIONAL)</t>
  </si>
  <si>
    <t>MECANICOS (ELEMENTOS O PARTES DE MAQUINA, HERRAMIENTAS, EQUIPOS, PIESZAS A TRABAJAR, MATERIALES PROYECTADOS SOLIDOS O FLUIDOS)</t>
  </si>
  <si>
    <t>SISMO</t>
  </si>
  <si>
    <t>BACTERIAS</t>
  </si>
  <si>
    <t>ILUMINACION (LUZ EN EXCESO O AUSENCIA)</t>
  </si>
  <si>
    <t>FIBRAS</t>
  </si>
  <si>
    <t>CARACTERISTICAS DE LA ORGANIZACIÓN DEL TRABAJO (COMUNICACIÓN, TECNOLOGIA, ORGANIZACIÓN DEL TRABAJO, DEMANDAS CUALITATIVAS Y CUANTITATIVAS DE LA LABOR)</t>
  </si>
  <si>
    <t>ESFUERZO</t>
  </si>
  <si>
    <t>ELECTRICO (ALTA Y BAJA TENSION, ESTATICA)</t>
  </si>
  <si>
    <t>TERREMOTO</t>
  </si>
  <si>
    <t>HONGOS</t>
  </si>
  <si>
    <t>VIBRACION (CUERPO ENTERO O SEGMENTARIA)</t>
  </si>
  <si>
    <t>LIQUIDOS (NIEBLAS Y ROCIOS)</t>
  </si>
  <si>
    <t>CARACTERISTICAS DEL GRUPO SOCIAL DEL TRABAJO (RELACIONES, COHESION, CALIDAD DE INTERACCION, TRABAJO EN EQUIPO)</t>
  </si>
  <si>
    <t>MOVIMIENTO REPETITIVO</t>
  </si>
  <si>
    <t>LOCATIVO (SISTEMAS Y MEDIOS DE ALMACENAMIENTO) SUPERFICIES DE TRABAJO (IRREGULARES, DESLIZANTES, CON DIFERENCIA DEL NIVEL), CONDICIONES DE ORDEN Y ASEO, CAIDAS DE OBJETO)</t>
  </si>
  <si>
    <t>VENDAVAL</t>
  </si>
  <si>
    <t>RICKTESIAS</t>
  </si>
  <si>
    <t>TEMPERATURAS EXTREMAS (FRIO O CALOR)</t>
  </si>
  <si>
    <t>GASES Y VAPORES</t>
  </si>
  <si>
    <t>CONDICIONES DE LA TAREA (CARGA MENTAL, CONTENIDO DE LA TAREA, DEMANDAS EMOCIONALES, SISTEMAS DE CONTROL, DEFINICION DE ROLES, MONOTONIA, ETC.)</t>
  </si>
  <si>
    <t>MANIPULACION MANUAL DE CARGAS</t>
  </si>
  <si>
    <t>TECNOLOGICO (EXPLOSION, FUGA, DERRAME, INCENDIO)</t>
  </si>
  <si>
    <t>INUNDACION</t>
  </si>
  <si>
    <t>PARASITOS</t>
  </si>
  <si>
    <t>PRESION ATMOSFERICA (NORMAL Y AJUSTADA)</t>
  </si>
  <si>
    <t>HUMOS METALICOS Y NO METALICOS</t>
  </si>
  <si>
    <t>INTERFASE PERSONA - TAREA (CONOCIMIENTOS, HABILIDAD ENRELACION CON LA DEMANDA DE LA TAREA, INICIATIVA, AUTONOMIA Y RECONOCIMIENTO, IDENTIFICACION DE LA PERSONA CON LA TAREA Y LA ORGANIZACIÓN)</t>
  </si>
  <si>
    <t>ACCIDENTES DE TRANSITO</t>
  </si>
  <si>
    <t>DERRUMBE</t>
  </si>
  <si>
    <t>PICADURAS</t>
  </si>
  <si>
    <t>RADIACIONES IONIZANTES (RAYOS X, GAMA, BETA Y ALFA)</t>
  </si>
  <si>
    <t>MATERIAL PARTICULADO</t>
  </si>
  <si>
    <t>JORNADA DE TRABAJO (PAUSAS, TRABAJO NOCTURNO, ROTACION, HORAS EXTRAS, DESCANSOS)</t>
  </si>
  <si>
    <t>PUBLICOS (ROBOS, ATRACOS, ASALTOS, ATENTADOS, DE ORDEN PUBLICO)</t>
  </si>
  <si>
    <t>PRECIPITACIONES (LLUVIAS, GRANIZADAS, HELADAS)</t>
  </si>
  <si>
    <t>MORDEDURAS</t>
  </si>
  <si>
    <t>RADIACIONES NO IONIZANTES (LASER, ULTRAVIOLETA, INFRARROJA, RADIOFRECUENCIA, MICROONDAS)</t>
  </si>
  <si>
    <t>TRABAJO EN ALTURAS</t>
  </si>
  <si>
    <t>FLUIDOS O EXCREMENTOS</t>
  </si>
  <si>
    <t>ESPACIOS CONFINADOS</t>
  </si>
  <si>
    <t xml:space="preserve">2.TABLA EFECTOS </t>
  </si>
  <si>
    <t>PELIGRO FÍSICO</t>
  </si>
  <si>
    <t>EFECTOS POSIBLE</t>
  </si>
  <si>
    <t>2.0 RUIDO</t>
  </si>
  <si>
    <t>PERTURBACIÓN DEL SUEÑO Y DESCANSO</t>
  </si>
  <si>
    <t>Tabla No. 3 Determinación del nivel de deficiencia</t>
  </si>
  <si>
    <t>DISMINUCIÓN DE LA CAPACIDAD AUDITIVA O HIPOACUSIA</t>
  </si>
  <si>
    <t>Nivel de deficiencia</t>
  </si>
  <si>
    <t>Valor de ND</t>
  </si>
  <si>
    <t>Significado</t>
  </si>
  <si>
    <t>CEFALEA</t>
  </si>
  <si>
    <t>Muy Alto (MA)</t>
  </si>
  <si>
    <t>Se ha (n) detectado peligro (s) que determina(n) como posible la generación de incidentes  o consecuencias muy significativas, o la eficacia del conjunto de medidas preventivas existentes respecto al riesgo es nula o no existe, o ambas.</t>
  </si>
  <si>
    <t>DIFICULTAD PARA LA COMUNICACIÓN ORAL</t>
  </si>
  <si>
    <t>Alto (A)</t>
  </si>
  <si>
    <t>Se ha (n) detectada algún (os) peligro (s) que pueden dar lugar a consecuencias significativa (s), o la eficacia del conjunto de medidas preventivas existentes es baja, o ambas.</t>
  </si>
  <si>
    <t>ESTRÉS</t>
  </si>
  <si>
    <t>Se han detectado peligros que pueden dar lugar a consecuencias poco significativas o de menor importancia, o la eficacia del conjunto de medidas preventivas existentes es moderada, o ambas.</t>
  </si>
  <si>
    <t>FATIGA, NEUROSIS, DEPRESIÓN</t>
  </si>
  <si>
    <t>No se asigna valor</t>
  </si>
  <si>
    <t>No se ha detectado consecuencia alguna, o la eficacia del conjunto de medidas preventivas existentes es alta, o ambas. El riesgo está controlado.</t>
  </si>
  <si>
    <t>MOLESTIAS O SENSACIONES DESAGRADABLES QUE EL RUIDO PROVOCA. A MENUDO SE ACOMPAÑA DE ZUMBIDO Y TINNITUS, EN FORMA CONTINUA O INTERMITENTE.</t>
  </si>
  <si>
    <t>EFECTOS SOBRE EL RENDIMIENTO</t>
  </si>
  <si>
    <t xml:space="preserve">2.1 ILUMINACIÓN </t>
  </si>
  <si>
    <t>Tabla No. 4  Determinación del nivel de exposición</t>
  </si>
  <si>
    <t>FATIGA VISUAL</t>
  </si>
  <si>
    <t>Nivel de exposición</t>
  </si>
  <si>
    <t>Valor de NE</t>
  </si>
  <si>
    <t>2.2  IONIZANTE</t>
  </si>
  <si>
    <t>DAÑOS EN TEJIDOS</t>
  </si>
  <si>
    <t>Continua (EC)</t>
  </si>
  <si>
    <t>La situación de exposición se presenta sin interrupción o varias veces con tiempo prolongado durante la jornada laboral</t>
  </si>
  <si>
    <t>NECROSIS</t>
  </si>
  <si>
    <t>Frecuente (EF)</t>
  </si>
  <si>
    <t>La situación de exposición se presenta varias veces durante la jornada laboral por tiempos cortos</t>
  </si>
  <si>
    <t>LESIONES EN MÉDULA ÓSEA, RIÑONES, PULMONES Y EL CRISTALINO DE LOS OJOS</t>
  </si>
  <si>
    <t>Ocasional (EO)</t>
  </si>
  <si>
    <t>La situación de exposición se presenta alguna vez durante la jornada laboral y por un período de tiempo corto</t>
  </si>
  <si>
    <t>QUEMADURAS</t>
  </si>
  <si>
    <t>Esporádica (EE)</t>
  </si>
  <si>
    <t>La situación de exposición se presenta de manera eventual</t>
  </si>
  <si>
    <t>CAMBIOS DIGESTIVOS</t>
  </si>
  <si>
    <t>LEUCEMIA</t>
  </si>
  <si>
    <t>Tabla No. 5 Determinación del nivel de probabilidad</t>
  </si>
  <si>
    <t>CANCER</t>
  </si>
  <si>
    <t>Nivel de probabilidad</t>
  </si>
  <si>
    <t>Nivel de exposición (NE)</t>
  </si>
  <si>
    <t>2.3 RADIACIONES NO IONIZZANTES</t>
  </si>
  <si>
    <t>ALTERACIÓN CARDIOVASCULAR</t>
  </si>
  <si>
    <t>CALOR</t>
  </si>
  <si>
    <t>Nivel de deficiencia (ND)</t>
  </si>
  <si>
    <t>MA-40</t>
  </si>
  <si>
    <t>MA-30</t>
  </si>
  <si>
    <t>A-20</t>
  </si>
  <si>
    <t>A-10</t>
  </si>
  <si>
    <t>MA-24</t>
  </si>
  <si>
    <t>A-18</t>
  </si>
  <si>
    <t>A-12</t>
  </si>
  <si>
    <t>M-6</t>
  </si>
  <si>
    <t>2.4 VIBRACIÓN</t>
  </si>
  <si>
    <t>DEBILITACIÓN DE LA CAPACIDAD DE AGARRE</t>
  </si>
  <si>
    <t>M-8</t>
  </si>
  <si>
    <t>B-4</t>
  </si>
  <si>
    <t>B-2</t>
  </si>
  <si>
    <t>DISMINUCIÓN DE LA SENSACIÓN Y HABILIDAD DE LAS MANOS</t>
  </si>
  <si>
    <t>SÍNDROME DEL TÚNEL CARPIANO</t>
  </si>
  <si>
    <t>Tabla No. 6 Significado de los diferentes niveles de probabilidad</t>
  </si>
  <si>
    <t>DOLOR DE ESPALDA</t>
  </si>
  <si>
    <t>Valor de NP</t>
  </si>
  <si>
    <t>2.5 CALOR</t>
  </si>
  <si>
    <t>AUMENTO DE LA IRRITABILIDAD</t>
  </si>
  <si>
    <t>Entre 40 y 24</t>
  </si>
  <si>
    <t>Situación deficiente con exposición continua o muy deficiente con exposición frecuente. Normalmente la materialización del riesgo ocurre con frecuencia</t>
  </si>
  <si>
    <t>CANSANCIO</t>
  </si>
  <si>
    <t>Entre 20 y 10</t>
  </si>
  <si>
    <t>situación deficiente con exposición frecuente u ocasioanal, o bien situación muy deficiente con exposición ocasional o esporádica.  La materialización del riesgo es posible que suceda varias veces en la vida laboral.</t>
  </si>
  <si>
    <t>ERUPCIÓN POR CALOR</t>
  </si>
  <si>
    <t>Entre 8 y 6</t>
  </si>
  <si>
    <t>Situación deficiente con exposición esporádica o bien situación mejorada con exposición continuada o frecuente.  Es posible que suceda el daño alguna vez.</t>
  </si>
  <si>
    <t>AUMENTO DE LA ANSIEDAD E INCAPACIDAD PARA CONCENTRARSE</t>
  </si>
  <si>
    <t>Entre 4 y 2</t>
  </si>
  <si>
    <t>Situación mejorable con exposición ocasional o esporádica, o situación sin anomalía destacable con cualquier nivel de exposición.  No es esperable que se materialice el riesgo, aunque puede ser concebible.</t>
  </si>
  <si>
    <t>AGOTAMIENTO POR CALOR</t>
  </si>
  <si>
    <t>CALAMBRES POR CALOR</t>
  </si>
  <si>
    <t>PERDIDA REPENTINA DEL CONOCIMIENTO</t>
  </si>
  <si>
    <t>Tabla No. 7 Determinación del nivel de consecuencia</t>
  </si>
  <si>
    <t>Nivel de consecuencias</t>
  </si>
  <si>
    <t>Valor NC</t>
  </si>
  <si>
    <t>2.6 FRIO</t>
  </si>
  <si>
    <t>ENFRIAMIENTO DE EXTREMIDADES</t>
  </si>
  <si>
    <t>Daños personales</t>
  </si>
  <si>
    <t>CONGELACIÓN DE TEJIDOS</t>
  </si>
  <si>
    <t>Mortal o catastrófico (M)</t>
  </si>
  <si>
    <t>Muerte (s)</t>
  </si>
  <si>
    <t>ANESTESIA TRANSITORIA</t>
  </si>
  <si>
    <t>Muy grave (MG)</t>
  </si>
  <si>
    <t>Lesiones o enfermedades graves irreparables (incapacidad permanente parcial o invalidez)</t>
  </si>
  <si>
    <t>TROMBOSIS</t>
  </si>
  <si>
    <t>Grave (G)</t>
  </si>
  <si>
    <t>Lesiones o enfermedades con incapacidad laboral temporal (ILT)</t>
  </si>
  <si>
    <t>2.7 PRESIÓN ATMOSFERICA</t>
  </si>
  <si>
    <t>HIPERVENTILACIÓN</t>
  </si>
  <si>
    <t>Leve (L)</t>
  </si>
  <si>
    <t>Lesiones o enfermedades que no requieren incapacidad</t>
  </si>
  <si>
    <t>INCREMENTO DEL RITMO CARDIACO</t>
  </si>
  <si>
    <t>Tabla No. 8 Determinación del nivel de riesgo</t>
  </si>
  <si>
    <t>2.8 DISCONFORT TÉRMICO</t>
  </si>
  <si>
    <t>CALOR . FRIO</t>
  </si>
  <si>
    <t>Nivel de riesgo NR = NP x NC</t>
  </si>
  <si>
    <t>Nivel de probabilidad (NP)</t>
  </si>
  <si>
    <t>2.9 PELIGRO BIOLOGICO</t>
  </si>
  <si>
    <t>40-24</t>
  </si>
  <si>
    <t>20-10</t>
  </si>
  <si>
    <t>8-6</t>
  </si>
  <si>
    <t>4-2</t>
  </si>
  <si>
    <t>INFECCIONES</t>
  </si>
  <si>
    <t>Nivel de consecuencias (NC)</t>
  </si>
  <si>
    <t>I 4 000-2 400</t>
  </si>
  <si>
    <t>I 2 000-1 200</t>
  </si>
  <si>
    <t xml:space="preserve">I 800-600 </t>
  </si>
  <si>
    <t>II 400-200</t>
  </si>
  <si>
    <t>EVENENAMIENTO O EFECTOS TÓXICOS</t>
  </si>
  <si>
    <t>I 2 400-1 440</t>
  </si>
  <si>
    <t>I 1 200-600</t>
  </si>
  <si>
    <t>II 480 - 360</t>
  </si>
  <si>
    <t>II 200</t>
  </si>
  <si>
    <t>ALERGÍAS</t>
  </si>
  <si>
    <t>III 120</t>
  </si>
  <si>
    <t>RICKETSIAS (PARÁSITO INTRACELULARES: COCOS, BACILOS, HILOS)</t>
  </si>
  <si>
    <t>I 1 000-600</t>
  </si>
  <si>
    <t>II 500 -250</t>
  </si>
  <si>
    <t>II 200 -150</t>
  </si>
  <si>
    <t>III 100 -50</t>
  </si>
  <si>
    <t>PARÁSITOS</t>
  </si>
  <si>
    <t>II 400-240</t>
  </si>
  <si>
    <t xml:space="preserve">II 200   </t>
  </si>
  <si>
    <t>III 80-60</t>
  </si>
  <si>
    <t>III 40  /  IV 20</t>
  </si>
  <si>
    <t xml:space="preserve">  III 100</t>
  </si>
  <si>
    <t>Tabla No. 9 Significado del nivel de riesgo</t>
  </si>
  <si>
    <t>Nivel de riesgo</t>
  </si>
  <si>
    <t>Valor de NR</t>
  </si>
  <si>
    <t>400 - 600</t>
  </si>
  <si>
    <t>Situación crítica. Suspender actividades hasta que el riesgo esté bajo control. Intervención urgente</t>
  </si>
  <si>
    <t>500 - 150</t>
  </si>
  <si>
    <t>Corregir y adoptar medidas de control de inmediato. Sin embargo, suspenda actividades si el nivel de riesgo está por encima o igual de 360</t>
  </si>
  <si>
    <t>120 - 40</t>
  </si>
  <si>
    <t>Mejorar si es posible. Sería conveniente justificar la intervención y su rentabilidad.</t>
  </si>
  <si>
    <t>IV</t>
  </si>
  <si>
    <t>Mantener las medidas de control existentes, pero se deberían considerar soluciones o mejoras y se deben hacer comprobaciones periódicas para asegurar que el riesgo aún es aceptable.</t>
  </si>
  <si>
    <t>Tabla No. 10 Aceptabilidad del riesgo</t>
  </si>
  <si>
    <t>No aceptable</t>
  </si>
  <si>
    <t>No aceptable o aceptable con control específico</t>
  </si>
  <si>
    <t>Aceptable</t>
  </si>
  <si>
    <t>Quimico</t>
  </si>
  <si>
    <t>Psicosocial</t>
  </si>
  <si>
    <t>Biomecanicos</t>
  </si>
  <si>
    <t>De Seguridd</t>
  </si>
  <si>
    <t xml:space="preserve">OPERATIVO </t>
  </si>
  <si>
    <t xml:space="preserve">MANTENIMIENTO </t>
  </si>
  <si>
    <t>MANIPULACIÓN DE MATERIALES, ESCOMBROS,  HERRAMIENTAS MANUALES, LIMPIEZA DE ÁREAS PARA EJECUTAR OTRAS TAREAS.</t>
  </si>
  <si>
    <t xml:space="preserve">Quimico (Polvos) </t>
  </si>
  <si>
    <t>Polvo proveniente de los escombros u otros materiales</t>
  </si>
  <si>
    <t>Afecciones respiratorias, alergias, rinitis</t>
  </si>
  <si>
    <t>Afecciones respiratorias</t>
  </si>
  <si>
    <t>*Sensibilización a las operarios sobre protección respiratoria. *Jornadas de orden y aseo periódicas</t>
  </si>
  <si>
    <t>Uso permanente de EPP (Protector respiratorio)</t>
  </si>
  <si>
    <t>Quimico (MP)</t>
  </si>
  <si>
    <t>Material particulado proveniente de los escombros u otros materiales</t>
  </si>
  <si>
    <t>Irritación de vias respiratorias y mucosas, dificultad respiratoria, afectación del tracto respiratorio superior</t>
  </si>
  <si>
    <t>Tapabocas</t>
  </si>
  <si>
    <t>Locativo (Desplazamiento dentro de las instalaciones de las sedes, asecenso y descenso de escalones, desplazamiento terrenos irregulares)</t>
  </si>
  <si>
    <t>Caídas a nivel, de diferente nivel, politraumatismo, heridas, fracturas, esguinces.</t>
  </si>
  <si>
    <t>Incapacidades temporales</t>
  </si>
  <si>
    <t xml:space="preserve">Formación en medidas de auto cuidado: prevención de accidentes por caídas. 
Inspeccionar sistemas deslizantes de las escaleras. </t>
  </si>
  <si>
    <t>Mecanico: atrapamientos</t>
  </si>
  <si>
    <t xml:space="preserve">Heridas abiertas, contusiones, lesiones, traumas. </t>
  </si>
  <si>
    <t xml:space="preserve">Formación en autocuidado
Inspección de herramientas manuales y áreas de trabajo.
</t>
  </si>
  <si>
    <t>Uso de Gauntes requeridos para la ejecucion de las activdiades.</t>
  </si>
  <si>
    <t xml:space="preserve">Biomecánico </t>
  </si>
  <si>
    <t xml:space="preserve">Manejo de cargas </t>
  </si>
  <si>
    <t>Dolor lumbar, alteraciones musculoesqueleticas, hernias discales</t>
  </si>
  <si>
    <t xml:space="preserve">Hernia Discal </t>
  </si>
  <si>
    <t>*Fomentar el autocuidado
* Las cargas que manipule el trabajador deberán estar por debajo de los 25 Kg; si el levantamiento es a nivel de piso. 
*Capacitación en higiene postural y manejo de cargas
*Realizar exámenes médicos ocupacionales de ingreso y periódicos con el fin de controlar los efectos para la salud por la exposición al riesgo.</t>
  </si>
  <si>
    <t>Posturas Extremas): Posturas Fuera de ängulos de confort</t>
  </si>
  <si>
    <t>Desórdenes músculo esquelético principalmente a nivel lumbar y de miembros inferiores</t>
  </si>
  <si>
    <t>Lesiones osteomusculares, Lumbalgia</t>
  </si>
  <si>
    <t xml:space="preserve">*Capacitación en higiene postural *Realizar exámenes médicos ocupacionales de ingreso y periódicos con el fin de controlar los efectos para la salud por la exposición al riesgo
*Pausas activas
</t>
  </si>
  <si>
    <t>Químico (Mp)</t>
  </si>
  <si>
    <t>Presencia de material suspendido</t>
  </si>
  <si>
    <t>*Sensibilización a las operarios sobre protección respiratoria
*Jornadas de orden y aseo periódicas</t>
  </si>
  <si>
    <t>*Uso de mascarilla para material particulado
*Uso de gafas de seguridad</t>
  </si>
  <si>
    <t>PINTAR</t>
  </si>
  <si>
    <t>Quimico (Gases y vapores)</t>
  </si>
  <si>
    <t>Exposición a gases y vapores</t>
  </si>
  <si>
    <t>Irritación de vias respiratorias y mucosas,rinitis, dificultad respiratoria, afectación del tracto respiratorio superior</t>
  </si>
  <si>
    <t>*Sensibilización a las operarios sobre protección respiratoria</t>
  </si>
  <si>
    <t>*Uso de gafas de seguridad
*Uso de mascarilla especial para gases y vapores</t>
  </si>
  <si>
    <t xml:space="preserve">Postura Bípeda prolongada. </t>
  </si>
  <si>
    <t xml:space="preserve">Alteraciones musculoesqueleticas, alteraciones circularorias. </t>
  </si>
  <si>
    <t>Condiciones de seguridad (Trabajo en alturas)</t>
  </si>
  <si>
    <t>Trabajo en alturas</t>
  </si>
  <si>
    <t>Caidas,  fracturas, golpes, resbalones</t>
  </si>
  <si>
    <t>SOLDADURA OXIACETILÉNICA Y OXICORTE</t>
  </si>
  <si>
    <t>De Seguridad  (Tecnológico(Explosión-Incendio))</t>
  </si>
  <si>
    <t>Incendio y/o explosión durante los procesos de encendido y apagado, por utilización incorrecta del soplete, montaje incorrecto o estar en mal estado</t>
  </si>
  <si>
    <t>Quemaduras de primer, segundo y tercer grado</t>
  </si>
  <si>
    <t>Extintores, detectores de humo</t>
  </si>
  <si>
    <t>Gafas y guantes de seguridad</t>
  </si>
  <si>
    <t>Amputación de miembros</t>
  </si>
  <si>
    <t>No</t>
  </si>
  <si>
    <t>*Fomentar el autocuidado.  *Brindar capacitacion sobre soldadura.</t>
  </si>
  <si>
    <t>*Uso permanente de careta especial para soldadura,guantes y tapabocas</t>
  </si>
  <si>
    <t>Fisico (Radiaciones Ionizantes)</t>
  </si>
  <si>
    <t xml:space="preserve">Exposiciones a radiaciones en las bandas de UV visible e IR del espectro en dosis importantes y con distintas intensidades energéticas, nocivas para los ojos, procedentes del soplete y del metal incandescente del arco de soldadura.  </t>
  </si>
  <si>
    <t>Inflamación de áreas expuestas (enrojecimiento, sensibilidad, hinchazón, sangrado) Quemaduras de la piel (enrojecimiento, ampollas) Y a largo plazo: Cancer</t>
  </si>
  <si>
    <t>Cáncer</t>
  </si>
  <si>
    <t>*Fomentar el autocuidado.  *Brindar capacitacion sobre soldadura.
*Reducción del tiempo de exposición                                     *Realizar exámenes médicos ocupacionales de ingreso y periódicos con el fin de controlar los efectos para la salud por la exposición al riesgo.</t>
  </si>
  <si>
    <t>Condiciones de seguridad (Mecánico(Materiales proyectados))</t>
  </si>
  <si>
    <t>Proyecciones de partículas de piezas trabajadas en diversas partes del cuerpo</t>
  </si>
  <si>
    <t>Inflamación de áreas comprometidas (enrojecimiento, sensibilidad, hinchazón, sangrado) Quemaduras de la piel (enrojecimiento)</t>
  </si>
  <si>
    <t>Quemaduras en la piel</t>
  </si>
  <si>
    <t>Químico (Gases y vapores)</t>
  </si>
  <si>
    <t>*Sensibilizar a los operarios sobre protección respiratoria.  *Fomentar el autocuidado.  *Brindar capacitacion sobre soldadura.</t>
  </si>
  <si>
    <t>Químico (Humos metálicos)</t>
  </si>
  <si>
    <t>Exposición a humos metálicos</t>
  </si>
  <si>
    <t>Físico (Calor)</t>
  </si>
  <si>
    <t>Exposición a altas temperaturas</t>
  </si>
  <si>
    <t>Éstres, dolor de cabeza, cansancio, deshidratación,mareo,confusión, Disconfort por calor.</t>
  </si>
  <si>
    <t>Ventiladores</t>
  </si>
  <si>
    <t>Disconfrot por calor</t>
  </si>
  <si>
    <t>Instalación de ventiladores de techo en el área de trabajo</t>
  </si>
  <si>
    <t>*Realizar exámenes médicos ocupacionales de ingreso y periódicos con el fin de controlar los efectos para la salud por la exposición al riesgo.              *Pausas activas fuera del área de trabajo
*Zona de hidratación.</t>
  </si>
  <si>
    <t>Condiciones de seguridad (Tecnológico(Explosión-Incendio))</t>
  </si>
  <si>
    <t xml:space="preserve">Quemaduras por salpicaduras de metal incandescente y contactos con los objetos calientes que se están soldando. </t>
  </si>
  <si>
    <t xml:space="preserve">MANTENIMEITNOS INSTALACIONES LOCATIVAS Y ARREGLOS ELECTRICOS. </t>
  </si>
  <si>
    <t>Condiciones de seguridad (Eléctrico (Alta tensión)</t>
  </si>
  <si>
    <t>Exposición a choques eléctricos</t>
  </si>
  <si>
    <t>Muerte por fibrilación ventricular, Muerte por asfixia, Tetanización muscular, Quemaduras internas y externas, Embolias por efecto electrolítico en la sangre</t>
  </si>
  <si>
    <t>*Fomentar el autocuidado.                 *Capacitación en manejo seguro de herramientas manuales                                                   *Revisión periódica de las herramientas manuales.                        *Mantener el sitio de trabajo limpio y ordenado.                                       *Delimitación de la zona de trabajo</t>
  </si>
  <si>
    <t>Uso permanente de gafas, guantes aislantes, botas ailstantes.</t>
  </si>
  <si>
    <t>Muerte</t>
  </si>
  <si>
    <t xml:space="preserve">*Sensibilizar a los operarios sobre trabajo en alturas
* Certificar a los trabajador en trabajo en altura.
*aplicar el programa de protección contra caida. </t>
  </si>
  <si>
    <t>Uso permanente de árnes de seguridad</t>
  </si>
  <si>
    <t>Exposicion a quemaduras por incendios o explosiones</t>
  </si>
  <si>
    <t>Quemaduras</t>
  </si>
  <si>
    <t>Electrocusión, Muerte.</t>
  </si>
  <si>
    <t>Químico</t>
  </si>
  <si>
    <t>Uso de aceite lubricante</t>
  </si>
  <si>
    <t>Irritación, alergia, salpullido, intoxicación, Contacto con aceite engrasante en piel, ojos</t>
  </si>
  <si>
    <t>Intoxicación</t>
  </si>
  <si>
    <t>Si</t>
  </si>
  <si>
    <t>*Capacitación en mantenimiento básico de máquinas.
*Señalización de riesgo
*Capacitación en riesgo químico
*Divulgación de la hoja de seguridad del producto utilizado</t>
  </si>
  <si>
    <t>*Uso de elementos de protección personal durante la actividad: guantes, gafas de seguridad</t>
  </si>
  <si>
    <t xml:space="preserve">Exposición a a Vibraciones, durante el uso de taladros, esmeriles, lijadoras,etc. </t>
  </si>
  <si>
    <t>Alteraciones musculoesqueleticas.</t>
  </si>
  <si>
    <t>Alteraciones musculoesqueleticas</t>
  </si>
  <si>
    <t>Realización de Pausas Activas durante la jornada laboral, enfocadas a miembros superiroes. 
Capacitación en desordenes por trauma acumulativo.</t>
  </si>
  <si>
    <t xml:space="preserve">Contenido de la Tarea, responsabilidades propias del cargo, atención a estudiantes, docentes y publico en general. </t>
  </si>
  <si>
    <t xml:space="preserve">Estrés, Cefaleas tensionales, estados de ansiedad, desmotivacioón. </t>
  </si>
  <si>
    <t>Comité de convivencia Laboral</t>
  </si>
  <si>
    <t xml:space="preserve">Estrés </t>
  </si>
  <si>
    <t xml:space="preserve">Implementar Sistema de Vigilancia epidemiológica para la prevención del riesgo Psicosocial.                Promover la implementación de actividades de bienestar social: deportivas, recreativas y culturales. Capacitar en manejo del estress y relaciones interpersonales.               </t>
  </si>
  <si>
    <t xml:space="preserve">De seguridad </t>
  </si>
  <si>
    <t>Riesgo Publico (Delincuencia y desorden publico. delincuencia común)</t>
  </si>
  <si>
    <t>Secuestros, robos, heridas, lesiones con armas blancas (cortopunzantes contundentes) y/o de proyectil (armas de fuego), muerte.</t>
  </si>
  <si>
    <t>Muerte.</t>
  </si>
  <si>
    <t>Capacitar en manejo del riesgo público.
Autocuidado</t>
  </si>
  <si>
    <t>Natural: Riesgo de sismo, terremoto por estar ubicada en zona de alto riesgo.</t>
  </si>
  <si>
    <t xml:space="preserve">Perdidas y/o daños materiales, económicos humanos. </t>
  </si>
  <si>
    <t>Plan de Emergencias</t>
  </si>
  <si>
    <t>Implementar plan de evacuación y realizar  simulacros de evacuación.   
Realizar Plan de Emergencia.  
Señalización de áreas
Dotar el botiquín de primeros auxilios. Capacitar en primeros auxilios.</t>
  </si>
  <si>
    <t>MATRIZ PARA LA IDENTIFICACIÓN DE PELIGROS, EVALUACIÓN Y CONTROL DE RIESGOS
REGIONAL VELEZ</t>
  </si>
  <si>
    <t>Fecha Actualización: 01/10/2020</t>
  </si>
  <si>
    <t>Capacitar a los trabajadores sobre riesgo biologico en la áreas de trabajo</t>
  </si>
  <si>
    <t>buen entorno laboral</t>
  </si>
  <si>
    <t>Disminución del parpadeo natural  de los ojos por uso prolongado de pantallas, computador o video terminal</t>
  </si>
  <si>
    <t xml:space="preserve"> Vacuna</t>
  </si>
  <si>
    <t>Aislamiento preventivo, trabajo en casa</t>
  </si>
  <si>
    <t xml:space="preserve">
Capacitaciones sobre Riesgo Biologico asociado a prevención del contagio de COVID-19.
Examenes Ocupaciones Periódicos, con el fin de determinar la población con prexistencias asociadas a afecciones de salud cardíacas o pulmonares, sistema inmunitario debilitado, obesidad extrema, o diabetes, con el fin de garantizar Aislamiento o ingreso al SVE, según sea el caso. </t>
  </si>
  <si>
    <t xml:space="preserve">Condiciones de seguridad </t>
  </si>
  <si>
    <t>Uso de escaleras portables</t>
  </si>
  <si>
    <t xml:space="preserve">*Sensibilizar a los operarios sobre trabajo en alturas
Mtto de escaleras
</t>
  </si>
  <si>
    <t>NA</t>
  </si>
  <si>
    <t xml:space="preserve">
Capacitaciones sobre Riesgo Biologico asociado a prevención del contagio de COVID-19.
</t>
  </si>
  <si>
    <t>Fecha Actualización: 24/11/2022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</si>
</sst>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.0"/>
    <numFmt numFmtId="195" formatCode="0.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.5"/>
      <name val="Tahoma"/>
      <family val="2"/>
    </font>
    <font>
      <sz val="10"/>
      <name val="Arial"/>
      <family val="2"/>
    </font>
    <font>
      <sz val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name val="Century Gothic"/>
      <family val="2"/>
    </font>
    <font>
      <b/>
      <sz val="14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sz val="7"/>
      <name val="Century Gothic"/>
      <family val="2"/>
    </font>
    <font>
      <b/>
      <sz val="6"/>
      <name val="Century Gothic"/>
      <family val="2"/>
    </font>
    <font>
      <sz val="6"/>
      <name val="Century Gothic"/>
      <family val="2"/>
    </font>
    <font>
      <sz val="7.5"/>
      <name val="Century Gothic"/>
      <family val="2"/>
    </font>
    <font>
      <sz val="7.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Times New Roman"/>
      <family val="1"/>
    </font>
    <font>
      <b/>
      <sz val="10"/>
      <name val="Century Gothic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name val="Calibri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color indexed="8"/>
      <name val="Century Gothic"/>
      <family val="2"/>
    </font>
    <font>
      <b/>
      <sz val="6"/>
      <color indexed="8"/>
      <name val="Century Gothic"/>
      <family val="2"/>
    </font>
    <font>
      <sz val="10"/>
      <color indexed="36"/>
      <name val="Arial"/>
      <family val="2"/>
    </font>
    <font>
      <b/>
      <sz val="10"/>
      <color indexed="36"/>
      <name val="Century Gothic"/>
      <family val="2"/>
    </font>
    <font>
      <sz val="10"/>
      <color indexed="36"/>
      <name val="Century Gothic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  <font>
      <b/>
      <sz val="6"/>
      <color theme="1"/>
      <name val="Century Gothic"/>
      <family val="2"/>
    </font>
    <font>
      <sz val="10"/>
      <color rgb="FF7030A0"/>
      <name val="Arial"/>
      <family val="2"/>
    </font>
    <font>
      <b/>
      <sz val="10"/>
      <color rgb="FF7030A0"/>
      <name val="Century Gothic"/>
      <family val="2"/>
    </font>
    <font>
      <sz val="10"/>
      <color rgb="FF7030A0"/>
      <name val="Century Gothic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 Narrow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2" fillId="29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87" fillId="21" borderId="6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7" applyNumberFormat="0" applyFill="0" applyAlignment="0" applyProtection="0"/>
    <xf numFmtId="0" fontId="81" fillId="0" borderId="8" applyNumberFormat="0" applyFill="0" applyAlignment="0" applyProtection="0"/>
    <xf numFmtId="0" fontId="92" fillId="0" borderId="9" applyNumberFormat="0" applyFill="0" applyAlignment="0" applyProtection="0"/>
  </cellStyleXfs>
  <cellXfs count="501">
    <xf numFmtId="0" fontId="0" fillId="0" borderId="0" xfId="0" applyFont="1" applyAlignment="1">
      <alignment/>
    </xf>
    <xf numFmtId="0" fontId="6" fillId="0" borderId="0" xfId="54" applyFont="1">
      <alignment/>
      <protection/>
    </xf>
    <xf numFmtId="0" fontId="9" fillId="0" borderId="0" xfId="54" applyFont="1">
      <alignment/>
      <protection/>
    </xf>
    <xf numFmtId="1" fontId="9" fillId="0" borderId="0" xfId="54" applyNumberFormat="1" applyFont="1">
      <alignment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/>
      <protection/>
    </xf>
    <xf numFmtId="1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 quotePrefix="1">
      <alignment horizontal="center" vertical="center" wrapText="1"/>
      <protection/>
    </xf>
    <xf numFmtId="194" fontId="13" fillId="0" borderId="10" xfId="54" applyNumberFormat="1" applyFont="1" applyFill="1" applyBorder="1" applyAlignment="1">
      <alignment horizontal="center" vertical="top" wrapText="1"/>
      <protection/>
    </xf>
    <xf numFmtId="1" fontId="13" fillId="0" borderId="10" xfId="54" applyNumberFormat="1" applyFont="1" applyFill="1" applyBorder="1" applyAlignment="1" quotePrefix="1">
      <alignment horizontal="center" vertical="center" wrapText="1"/>
      <protection/>
    </xf>
    <xf numFmtId="3" fontId="13" fillId="0" borderId="10" xfId="54" applyNumberFormat="1" applyFont="1" applyFill="1" applyBorder="1" applyAlignment="1">
      <alignment horizontal="center" vertical="center" wrapText="1"/>
      <protection/>
    </xf>
    <xf numFmtId="194" fontId="13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1" fontId="13" fillId="0" borderId="10" xfId="54" applyNumberFormat="1" applyFont="1" applyFill="1" applyBorder="1" applyAlignment="1">
      <alignment horizontal="center" vertical="center" textRotation="90" wrapText="1"/>
      <protection/>
    </xf>
    <xf numFmtId="1" fontId="17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15" fontId="11" fillId="0" borderId="10" xfId="54" applyNumberFormat="1" applyFont="1" applyFill="1" applyBorder="1" applyAlignment="1">
      <alignment horizontal="center" vertical="center"/>
      <protection/>
    </xf>
    <xf numFmtId="0" fontId="15" fillId="0" borderId="10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1" fontId="15" fillId="0" borderId="10" xfId="54" applyNumberFormat="1" applyFont="1" applyFill="1" applyBorder="1" applyAlignment="1">
      <alignment horizontal="center" vertical="center" textRotation="90" wrapText="1"/>
      <protection/>
    </xf>
    <xf numFmtId="194" fontId="15" fillId="0" borderId="10" xfId="54" applyNumberFormat="1" applyFont="1" applyFill="1" applyBorder="1" applyAlignment="1">
      <alignment horizontal="center" vertical="center" wrapText="1"/>
      <protection/>
    </xf>
    <xf numFmtId="194" fontId="11" fillId="0" borderId="10" xfId="54" applyNumberFormat="1" applyFont="1" applyFill="1" applyBorder="1" applyAlignment="1">
      <alignment horizontal="center" vertical="center" wrapText="1"/>
      <protection/>
    </xf>
    <xf numFmtId="1" fontId="11" fillId="0" borderId="10" xfId="54" applyNumberFormat="1" applyFont="1" applyFill="1" applyBorder="1" applyAlignment="1">
      <alignment horizontal="center" vertical="center" wrapText="1"/>
      <protection/>
    </xf>
    <xf numFmtId="195" fontId="11" fillId="0" borderId="10" xfId="54" applyNumberFormat="1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 quotePrefix="1">
      <alignment horizontal="center" vertical="center" wrapText="1"/>
      <protection/>
    </xf>
    <xf numFmtId="2" fontId="14" fillId="0" borderId="10" xfId="54" applyNumberFormat="1" applyFont="1" applyFill="1" applyBorder="1" applyAlignment="1">
      <alignment horizontal="center" vertical="center" wrapText="1"/>
      <protection/>
    </xf>
    <xf numFmtId="1" fontId="14" fillId="0" borderId="10" xfId="54" applyNumberFormat="1" applyFont="1" applyFill="1" applyBorder="1" applyAlignment="1">
      <alignment horizontal="center" vertical="center" wrapText="1"/>
      <protection/>
    </xf>
    <xf numFmtId="2" fontId="17" fillId="0" borderId="10" xfId="54" applyNumberFormat="1" applyFont="1" applyFill="1" applyBorder="1" applyAlignment="1">
      <alignment horizontal="center" vertical="center" wrapText="1"/>
      <protection/>
    </xf>
    <xf numFmtId="0" fontId="93" fillId="0" borderId="0" xfId="0" applyFont="1" applyAlignment="1">
      <alignment horizontal="center" vertical="center" wrapText="1"/>
    </xf>
    <xf numFmtId="1" fontId="18" fillId="0" borderId="10" xfId="54" applyNumberFormat="1" applyFont="1" applyFill="1" applyBorder="1" applyAlignment="1">
      <alignment horizontal="center" vertical="center" wrapText="1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2" fontId="13" fillId="33" borderId="10" xfId="54" applyNumberFormat="1" applyFont="1" applyFill="1" applyBorder="1" applyAlignment="1">
      <alignment horizontal="center" vertical="center" wrapText="1"/>
      <protection/>
    </xf>
    <xf numFmtId="1" fontId="13" fillId="0" borderId="11" xfId="54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textRotation="90" wrapText="1"/>
    </xf>
    <xf numFmtId="1" fontId="16" fillId="0" borderId="10" xfId="54" applyNumberFormat="1" applyFont="1" applyFill="1" applyBorder="1" applyAlignment="1">
      <alignment horizontal="center" vertical="center" textRotation="90" wrapText="1"/>
      <protection/>
    </xf>
    <xf numFmtId="0" fontId="94" fillId="0" borderId="10" xfId="0" applyFont="1" applyBorder="1" applyAlignment="1">
      <alignment horizontal="center" vertical="center" textRotation="90"/>
    </xf>
    <xf numFmtId="0" fontId="13" fillId="0" borderId="12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" fontId="11" fillId="0" borderId="10" xfId="54" applyNumberFormat="1" applyFont="1" applyFill="1" applyBorder="1" applyAlignment="1">
      <alignment horizontal="center" vertical="center" textRotation="90" wrapText="1"/>
      <protection/>
    </xf>
    <xf numFmtId="1" fontId="18" fillId="0" borderId="11" xfId="54" applyNumberFormat="1" applyFont="1" applyFill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13" fillId="0" borderId="11" xfId="54" applyFont="1" applyFill="1" applyBorder="1" applyAlignment="1">
      <alignment horizontal="center" vertical="center" wrapText="1"/>
      <protection/>
    </xf>
    <xf numFmtId="3" fontId="13" fillId="0" borderId="11" xfId="54" applyNumberFormat="1" applyFont="1" applyFill="1" applyBorder="1" applyAlignment="1">
      <alignment horizontal="center" vertical="center" wrapText="1"/>
      <protection/>
    </xf>
    <xf numFmtId="194" fontId="13" fillId="0" borderId="11" xfId="54" applyNumberFormat="1" applyFont="1" applyFill="1" applyBorder="1" applyAlignment="1">
      <alignment horizontal="center" vertical="center" wrapText="1"/>
      <protection/>
    </xf>
    <xf numFmtId="1" fontId="17" fillId="0" borderId="11" xfId="54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6" fillId="0" borderId="10" xfId="54" applyFont="1" applyBorder="1">
      <alignment/>
      <protection/>
    </xf>
    <xf numFmtId="0" fontId="16" fillId="0" borderId="10" xfId="54" applyFont="1" applyFill="1" applyBorder="1" applyAlignment="1">
      <alignment horizontal="center" vertical="center" wrapText="1"/>
      <protection/>
    </xf>
    <xf numFmtId="0" fontId="13" fillId="34" borderId="10" xfId="54" applyFont="1" applyFill="1" applyBorder="1" applyAlignment="1">
      <alignment horizontal="center" vertical="center" wrapText="1"/>
      <protection/>
    </xf>
    <xf numFmtId="0" fontId="18" fillId="0" borderId="12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34" borderId="10" xfId="54" applyFont="1" applyFill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34" borderId="12" xfId="54" applyFont="1" applyFill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19" fillId="0" borderId="14" xfId="0" applyFont="1" applyFill="1" applyBorder="1" applyAlignment="1">
      <alignment horizontal="center" vertical="center" wrapText="1"/>
    </xf>
    <xf numFmtId="0" fontId="18" fillId="0" borderId="12" xfId="54" applyFont="1" applyBorder="1" applyAlignment="1">
      <alignment horizontal="center" vertical="center" wrapText="1"/>
      <protection/>
    </xf>
    <xf numFmtId="0" fontId="13" fillId="0" borderId="13" xfId="54" applyFont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18" fillId="34" borderId="10" xfId="0" applyFont="1" applyFill="1" applyBorder="1" applyAlignment="1">
      <alignment horizontal="center" vertical="center" wrapText="1"/>
    </xf>
    <xf numFmtId="0" fontId="6" fillId="0" borderId="0" xfId="54" applyFont="1">
      <alignment/>
      <protection/>
    </xf>
    <xf numFmtId="0" fontId="9" fillId="0" borderId="0" xfId="54" applyFont="1" applyBorder="1">
      <alignment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2" fillId="0" borderId="15" xfId="54" applyFont="1" applyFill="1" applyBorder="1" applyAlignment="1">
      <alignment horizontal="center" vertical="center"/>
      <protection/>
    </xf>
    <xf numFmtId="1" fontId="25" fillId="16" borderId="16" xfId="54" applyNumberFormat="1" applyFont="1" applyFill="1" applyBorder="1" applyAlignment="1">
      <alignment horizontal="center" vertical="center" wrapText="1"/>
      <protection/>
    </xf>
    <xf numFmtId="1" fontId="25" fillId="16" borderId="17" xfId="54" applyNumberFormat="1" applyFont="1" applyFill="1" applyBorder="1" applyAlignment="1">
      <alignment horizontal="center" vertical="center" textRotation="90" wrapText="1"/>
      <protection/>
    </xf>
    <xf numFmtId="1" fontId="25" fillId="16" borderId="18" xfId="54" applyNumberFormat="1" applyFont="1" applyFill="1" applyBorder="1" applyAlignment="1">
      <alignment horizontal="center" vertical="center" textRotation="90" wrapText="1"/>
      <protection/>
    </xf>
    <xf numFmtId="1" fontId="25" fillId="16" borderId="19" xfId="54" applyNumberFormat="1" applyFont="1" applyFill="1" applyBorder="1" applyAlignment="1">
      <alignment horizontal="center" vertical="center" textRotation="90" wrapText="1"/>
      <protection/>
    </xf>
    <xf numFmtId="1" fontId="25" fillId="16" borderId="20" xfId="54" applyNumberFormat="1" applyFont="1" applyFill="1" applyBorder="1" applyAlignment="1">
      <alignment horizontal="center" vertical="center" textRotation="90" wrapText="1"/>
      <protection/>
    </xf>
    <xf numFmtId="194" fontId="25" fillId="16" borderId="20" xfId="54" applyNumberFormat="1" applyFont="1" applyFill="1" applyBorder="1" applyAlignment="1">
      <alignment horizontal="center" vertical="center" textRotation="90" wrapText="1"/>
      <protection/>
    </xf>
    <xf numFmtId="194" fontId="25" fillId="16" borderId="21" xfId="54" applyNumberFormat="1" applyFont="1" applyFill="1" applyBorder="1" applyAlignment="1">
      <alignment horizontal="center" vertical="center" textRotation="90" wrapText="1"/>
      <protection/>
    </xf>
    <xf numFmtId="194" fontId="25" fillId="16" borderId="16" xfId="54" applyNumberFormat="1" applyFont="1" applyFill="1" applyBorder="1" applyAlignment="1">
      <alignment horizontal="center" vertical="center" textRotation="90" wrapText="1"/>
      <protection/>
    </xf>
    <xf numFmtId="0" fontId="22" fillId="0" borderId="22" xfId="54" applyFont="1" applyBorder="1" applyAlignment="1">
      <alignment horizontal="center" vertical="center" wrapText="1"/>
      <protection/>
    </xf>
    <xf numFmtId="0" fontId="22" fillId="0" borderId="23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24" xfId="54" applyFont="1" applyBorder="1" applyAlignment="1">
      <alignment horizontal="center" vertical="center" wrapText="1"/>
      <protection/>
    </xf>
    <xf numFmtId="1" fontId="25" fillId="16" borderId="18" xfId="54" applyNumberFormat="1" applyFont="1" applyFill="1" applyBorder="1" applyAlignment="1">
      <alignment horizontal="center" vertical="center" wrapText="1"/>
      <protection/>
    </xf>
    <xf numFmtId="194" fontId="25" fillId="16" borderId="18" xfId="54" applyNumberFormat="1" applyFont="1" applyFill="1" applyBorder="1" applyAlignment="1">
      <alignment horizontal="center" vertical="center" textRotation="90" wrapText="1"/>
      <protection/>
    </xf>
    <xf numFmtId="0" fontId="25" fillId="0" borderId="13" xfId="54" applyFont="1" applyFill="1" applyBorder="1" applyAlignment="1">
      <alignment horizontal="center" vertical="center"/>
      <protection/>
    </xf>
    <xf numFmtId="0" fontId="22" fillId="0" borderId="25" xfId="54" applyFont="1" applyFill="1" applyBorder="1" applyAlignment="1">
      <alignment horizontal="center" vertical="center"/>
      <protection/>
    </xf>
    <xf numFmtId="0" fontId="95" fillId="0" borderId="10" xfId="0" applyFont="1" applyFill="1" applyBorder="1" applyAlignment="1">
      <alignment horizontal="center" vertical="center" wrapText="1"/>
    </xf>
    <xf numFmtId="0" fontId="96" fillId="0" borderId="10" xfId="54" applyFont="1" applyFill="1" applyBorder="1" applyAlignment="1">
      <alignment horizontal="center" vertical="center" textRotation="90" wrapText="1"/>
      <protection/>
    </xf>
    <xf numFmtId="0" fontId="96" fillId="0" borderId="22" xfId="54" applyFont="1" applyBorder="1" applyAlignment="1">
      <alignment horizontal="center" vertical="center" wrapText="1"/>
      <protection/>
    </xf>
    <xf numFmtId="0" fontId="96" fillId="0" borderId="10" xfId="54" applyFont="1" applyBorder="1" applyAlignment="1">
      <alignment horizontal="center" vertical="center" wrapText="1"/>
      <protection/>
    </xf>
    <xf numFmtId="1" fontId="97" fillId="0" borderId="10" xfId="54" applyNumberFormat="1" applyFont="1" applyFill="1" applyBorder="1" applyAlignment="1">
      <alignment horizontal="center" vertical="center" wrapText="1"/>
      <protection/>
    </xf>
    <xf numFmtId="0" fontId="97" fillId="0" borderId="22" xfId="54" applyFont="1" applyBorder="1" applyAlignment="1">
      <alignment horizontal="center" vertical="center" wrapText="1"/>
      <protection/>
    </xf>
    <xf numFmtId="0" fontId="97" fillId="0" borderId="10" xfId="54" applyFont="1" applyBorder="1" applyAlignment="1">
      <alignment horizontal="center" vertical="center" wrapText="1"/>
      <protection/>
    </xf>
    <xf numFmtId="0" fontId="95" fillId="0" borderId="24" xfId="0" applyFont="1" applyFill="1" applyBorder="1" applyAlignment="1">
      <alignment horizontal="center" vertical="center" wrapText="1"/>
    </xf>
    <xf numFmtId="0" fontId="95" fillId="0" borderId="0" xfId="54" applyFont="1">
      <alignment/>
      <protection/>
    </xf>
    <xf numFmtId="0" fontId="96" fillId="0" borderId="10" xfId="0" applyFont="1" applyBorder="1" applyAlignment="1">
      <alignment horizontal="center" vertical="center" textRotation="90" wrapText="1"/>
    </xf>
    <xf numFmtId="0" fontId="97" fillId="0" borderId="10" xfId="54" applyFont="1" applyFill="1" applyBorder="1" applyAlignment="1">
      <alignment horizontal="center" vertical="center" wrapText="1"/>
      <protection/>
    </xf>
    <xf numFmtId="1" fontId="97" fillId="0" borderId="15" xfId="54" applyNumberFormat="1" applyFont="1" applyFill="1" applyBorder="1" applyAlignment="1">
      <alignment horizontal="center" vertical="center" wrapText="1"/>
      <protection/>
    </xf>
    <xf numFmtId="0" fontId="96" fillId="0" borderId="20" xfId="0" applyFont="1" applyBorder="1" applyAlignment="1">
      <alignment horizontal="center" vertical="center" textRotation="90" wrapText="1"/>
    </xf>
    <xf numFmtId="0" fontId="96" fillId="0" borderId="26" xfId="0" applyFont="1" applyBorder="1" applyAlignment="1">
      <alignment horizontal="center" vertical="center" textRotation="90" wrapText="1"/>
    </xf>
    <xf numFmtId="0" fontId="97" fillId="0" borderId="27" xfId="0" applyFont="1" applyBorder="1" applyAlignment="1">
      <alignment horizontal="center" vertical="center" wrapText="1"/>
    </xf>
    <xf numFmtId="1" fontId="97" fillId="0" borderId="26" xfId="54" applyNumberFormat="1" applyFont="1" applyFill="1" applyBorder="1" applyAlignment="1">
      <alignment horizontal="center" vertical="center" wrapText="1"/>
      <protection/>
    </xf>
    <xf numFmtId="0" fontId="95" fillId="0" borderId="0" xfId="54" applyFont="1" applyAlignment="1">
      <alignment horizontal="center" vertical="center" wrapText="1"/>
      <protection/>
    </xf>
    <xf numFmtId="1" fontId="97" fillId="0" borderId="22" xfId="54" applyNumberFormat="1" applyFont="1" applyFill="1" applyBorder="1" applyAlignment="1">
      <alignment horizontal="center" vertical="center" wrapText="1"/>
      <protection/>
    </xf>
    <xf numFmtId="0" fontId="97" fillId="0" borderId="13" xfId="54" applyFont="1" applyBorder="1" applyAlignment="1">
      <alignment horizontal="center" vertical="center" wrapText="1"/>
      <protection/>
    </xf>
    <xf numFmtId="2" fontId="97" fillId="0" borderId="28" xfId="54" applyNumberFormat="1" applyFont="1" applyFill="1" applyBorder="1" applyAlignment="1">
      <alignment horizontal="center" vertical="center" wrapText="1"/>
      <protection/>
    </xf>
    <xf numFmtId="1" fontId="97" fillId="0" borderId="11" xfId="54" applyNumberFormat="1" applyFont="1" applyFill="1" applyBorder="1" applyAlignment="1">
      <alignment horizontal="center" vertical="center" wrapText="1"/>
      <protection/>
    </xf>
    <xf numFmtId="0" fontId="96" fillId="0" borderId="11" xfId="54" applyFont="1" applyBorder="1" applyAlignment="1">
      <alignment horizontal="center" vertical="center" wrapText="1"/>
      <protection/>
    </xf>
    <xf numFmtId="1" fontId="97" fillId="0" borderId="28" xfId="54" applyNumberFormat="1" applyFont="1" applyFill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29" xfId="54" applyFont="1" applyBorder="1" applyAlignment="1">
      <alignment horizontal="center" vertical="center" wrapText="1"/>
      <protection/>
    </xf>
    <xf numFmtId="0" fontId="96" fillId="0" borderId="13" xfId="54" applyFont="1" applyFill="1" applyBorder="1" applyAlignment="1">
      <alignment horizontal="center" vertical="center" textRotation="90" wrapText="1"/>
      <protection/>
    </xf>
    <xf numFmtId="1" fontId="96" fillId="0" borderId="17" xfId="54" applyNumberFormat="1" applyFont="1" applyFill="1" applyBorder="1" applyAlignment="1">
      <alignment horizontal="center" vertical="center" textRotation="90" wrapText="1"/>
      <protection/>
    </xf>
    <xf numFmtId="0" fontId="25" fillId="0" borderId="30" xfId="54" applyFont="1" applyFill="1" applyBorder="1" applyAlignment="1">
      <alignment vertical="center" textRotation="90" wrapText="1"/>
      <protection/>
    </xf>
    <xf numFmtId="0" fontId="25" fillId="0" borderId="31" xfId="54" applyFont="1" applyFill="1" applyBorder="1" applyAlignment="1">
      <alignment vertical="center" textRotation="90" wrapText="1"/>
      <protection/>
    </xf>
    <xf numFmtId="0" fontId="9" fillId="0" borderId="0" xfId="54" applyFont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0" fontId="98" fillId="0" borderId="10" xfId="0" applyFont="1" applyFill="1" applyBorder="1" applyAlignment="1">
      <alignment horizontal="center" vertical="center" wrapText="1"/>
    </xf>
    <xf numFmtId="0" fontId="98" fillId="0" borderId="10" xfId="54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1" fontId="6" fillId="0" borderId="0" xfId="54" applyNumberFormat="1" applyFont="1">
      <alignment/>
      <protection/>
    </xf>
    <xf numFmtId="0" fontId="6" fillId="0" borderId="0" xfId="54" applyFont="1" applyBorder="1">
      <alignment/>
      <protection/>
    </xf>
    <xf numFmtId="0" fontId="98" fillId="0" borderId="10" xfId="54" applyFont="1" applyBorder="1" applyAlignment="1">
      <alignment horizontal="center" vertical="center" wrapText="1"/>
      <protection/>
    </xf>
    <xf numFmtId="1" fontId="98" fillId="0" borderId="10" xfId="54" applyNumberFormat="1" applyFont="1" applyFill="1" applyBorder="1" applyAlignment="1">
      <alignment horizontal="center" vertical="center" wrapText="1"/>
      <protection/>
    </xf>
    <xf numFmtId="0" fontId="99" fillId="0" borderId="10" xfId="54" applyNumberFormat="1" applyFont="1" applyBorder="1" applyAlignment="1">
      <alignment horizontal="center" vertical="center" wrapText="1"/>
      <protection/>
    </xf>
    <xf numFmtId="0" fontId="99" fillId="0" borderId="10" xfId="54" applyFont="1" applyBorder="1" applyAlignment="1">
      <alignment horizontal="center" vertical="center" wrapText="1"/>
      <protection/>
    </xf>
    <xf numFmtId="2" fontId="98" fillId="0" borderId="10" xfId="54" applyNumberFormat="1" applyFont="1" applyFill="1" applyBorder="1" applyAlignment="1">
      <alignment horizontal="center" vertical="center" wrapText="1"/>
      <protection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6" fillId="0" borderId="0" xfId="54">
      <alignment/>
      <protection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3" fillId="35" borderId="0" xfId="0" applyFont="1" applyFill="1" applyAlignment="1">
      <alignment horizontal="center" vertical="center" wrapText="1"/>
    </xf>
    <xf numFmtId="0" fontId="32" fillId="2" borderId="10" xfId="0" applyFont="1" applyFill="1" applyBorder="1" applyAlignment="1">
      <alignment vertical="center" textRotation="90" wrapText="1"/>
    </xf>
    <xf numFmtId="1" fontId="32" fillId="2" borderId="10" xfId="0" applyNumberFormat="1" applyFont="1" applyFill="1" applyBorder="1" applyAlignment="1">
      <alignment vertical="center" textRotation="90" wrapText="1"/>
    </xf>
    <xf numFmtId="0" fontId="32" fillId="2" borderId="10" xfId="0" applyFont="1" applyFill="1" applyBorder="1" applyAlignment="1">
      <alignment horizontal="center" vertical="center" textRotation="90" wrapText="1"/>
    </xf>
    <xf numFmtId="0" fontId="32" fillId="2" borderId="10" xfId="0" applyFont="1" applyFill="1" applyBorder="1" applyAlignment="1">
      <alignment horizontal="center" vertical="center" textRotation="90"/>
    </xf>
    <xf numFmtId="0" fontId="34" fillId="35" borderId="0" xfId="0" applyFont="1" applyFill="1" applyAlignment="1">
      <alignment horizontal="center" vertical="center" textRotation="90" wrapText="1"/>
    </xf>
    <xf numFmtId="0" fontId="35" fillId="0" borderId="10" xfId="0" applyFont="1" applyBorder="1" applyAlignment="1">
      <alignment horizontal="center" vertical="center" wrapText="1" readingOrder="1"/>
    </xf>
    <xf numFmtId="0" fontId="27" fillId="3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00" fillId="34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8" fillId="2" borderId="10" xfId="0" applyFont="1" applyFill="1" applyBorder="1" applyAlignment="1">
      <alignment vertical="center" textRotation="90" wrapText="1"/>
    </xf>
    <xf numFmtId="0" fontId="28" fillId="2" borderId="10" xfId="0" applyFont="1" applyFill="1" applyBorder="1" applyAlignment="1">
      <alignment horizontal="left" vertical="center" textRotation="90" wrapText="1"/>
    </xf>
    <xf numFmtId="0" fontId="28" fillId="2" borderId="10" xfId="0" applyFont="1" applyFill="1" applyBorder="1" applyAlignment="1">
      <alignment horizontal="center" vertical="center" textRotation="90"/>
    </xf>
    <xf numFmtId="1" fontId="100" fillId="0" borderId="10" xfId="54" applyNumberFormat="1" applyFont="1" applyBorder="1" applyAlignment="1">
      <alignment horizontal="center" vertical="center" wrapText="1"/>
      <protection/>
    </xf>
    <xf numFmtId="0" fontId="100" fillId="0" borderId="10" xfId="54" applyFont="1" applyBorder="1" applyAlignment="1">
      <alignment horizontal="center" vertical="center" wrapText="1"/>
      <protection/>
    </xf>
    <xf numFmtId="2" fontId="100" fillId="0" borderId="10" xfId="54" applyNumberFormat="1" applyFont="1" applyBorder="1" applyAlignment="1">
      <alignment horizontal="center" vertical="center" wrapText="1"/>
      <protection/>
    </xf>
    <xf numFmtId="0" fontId="28" fillId="2" borderId="10" xfId="0" applyFont="1" applyFill="1" applyBorder="1" applyAlignment="1">
      <alignment horizontal="center" vertical="center" textRotation="90" wrapText="1"/>
    </xf>
    <xf numFmtId="0" fontId="32" fillId="2" borderId="10" xfId="0" applyFont="1" applyFill="1" applyBorder="1" applyAlignment="1">
      <alignment horizontal="center" vertical="center" textRotation="90" wrapText="1"/>
    </xf>
    <xf numFmtId="0" fontId="32" fillId="2" borderId="15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 wrapText="1"/>
    </xf>
    <xf numFmtId="0" fontId="98" fillId="34" borderId="10" xfId="54" applyFont="1" applyFill="1" applyBorder="1" applyAlignment="1">
      <alignment horizontal="center" vertical="center" wrapText="1"/>
      <protection/>
    </xf>
    <xf numFmtId="0" fontId="98" fillId="0" borderId="10" xfId="54" applyNumberFormat="1" applyFont="1" applyBorder="1" applyAlignment="1">
      <alignment horizontal="center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0" fontId="98" fillId="0" borderId="10" xfId="54" applyFont="1" applyBorder="1" applyAlignment="1">
      <alignment horizontal="center" vertical="center"/>
      <protection/>
    </xf>
    <xf numFmtId="0" fontId="32" fillId="2" borderId="15" xfId="0" applyFont="1" applyFill="1" applyBorder="1" applyAlignment="1">
      <alignment vertical="center" textRotation="90" wrapText="1"/>
    </xf>
    <xf numFmtId="0" fontId="32" fillId="2" borderId="15" xfId="0" applyFont="1" applyFill="1" applyBorder="1" applyAlignment="1">
      <alignment horizontal="left" vertical="center" textRotation="90" wrapText="1"/>
    </xf>
    <xf numFmtId="0" fontId="32" fillId="2" borderId="15" xfId="0" applyFont="1" applyFill="1" applyBorder="1" applyAlignment="1">
      <alignment horizontal="center" vertical="center" textRotation="90"/>
    </xf>
    <xf numFmtId="0" fontId="28" fillId="2" borderId="10" xfId="0" applyFont="1" applyFill="1" applyBorder="1" applyAlignment="1">
      <alignment horizontal="center" vertical="center" textRotation="90" wrapText="1"/>
    </xf>
    <xf numFmtId="0" fontId="0" fillId="0" borderId="0" xfId="55">
      <alignment/>
      <protection/>
    </xf>
    <xf numFmtId="0" fontId="6" fillId="36" borderId="32" xfId="55" applyFont="1" applyFill="1" applyBorder="1" applyAlignment="1">
      <alignment horizontal="center" vertical="center"/>
      <protection/>
    </xf>
    <xf numFmtId="0" fontId="26" fillId="36" borderId="32" xfId="55" applyFont="1" applyFill="1" applyBorder="1" applyAlignment="1">
      <alignment horizontal="center" vertical="center" wrapText="1"/>
      <protection/>
    </xf>
    <xf numFmtId="0" fontId="26" fillId="0" borderId="32" xfId="55" applyFont="1" applyBorder="1" applyAlignment="1">
      <alignment horizontal="center" vertical="center" wrapText="1"/>
      <protection/>
    </xf>
    <xf numFmtId="0" fontId="6" fillId="0" borderId="32" xfId="55" applyFont="1" applyBorder="1" applyAlignment="1">
      <alignment horizontal="center" vertical="center" wrapText="1"/>
      <protection/>
    </xf>
    <xf numFmtId="0" fontId="0" fillId="11" borderId="18" xfId="55" applyFill="1" applyBorder="1">
      <alignment/>
      <protection/>
    </xf>
    <xf numFmtId="0" fontId="0" fillId="37" borderId="0" xfId="55" applyFill="1">
      <alignment/>
      <protection/>
    </xf>
    <xf numFmtId="0" fontId="2" fillId="37" borderId="0" xfId="55" applyFont="1" applyFill="1">
      <alignment/>
      <protection/>
    </xf>
    <xf numFmtId="0" fontId="101" fillId="36" borderId="33" xfId="55" applyFont="1" applyFill="1" applyBorder="1" applyAlignment="1">
      <alignment horizontal="center" vertical="center"/>
      <protection/>
    </xf>
    <xf numFmtId="0" fontId="101" fillId="36" borderId="34" xfId="55" applyFont="1" applyFill="1" applyBorder="1" applyAlignment="1">
      <alignment horizontal="center" vertical="center"/>
      <protection/>
    </xf>
    <xf numFmtId="0" fontId="0" fillId="11" borderId="35" xfId="55" applyFill="1" applyBorder="1">
      <alignment/>
      <protection/>
    </xf>
    <xf numFmtId="0" fontId="102" fillId="0" borderId="34" xfId="55" applyFont="1" applyBorder="1" applyAlignment="1">
      <alignment vertical="center"/>
      <protection/>
    </xf>
    <xf numFmtId="0" fontId="26" fillId="38" borderId="32" xfId="55" applyFont="1" applyFill="1" applyBorder="1" applyAlignment="1">
      <alignment horizontal="center" vertical="center" wrapText="1"/>
      <protection/>
    </xf>
    <xf numFmtId="0" fontId="6" fillId="0" borderId="32" xfId="55" applyFont="1" applyBorder="1" applyAlignment="1">
      <alignment horizontal="center" vertical="center"/>
      <protection/>
    </xf>
    <xf numFmtId="0" fontId="2" fillId="37" borderId="0" xfId="55" applyFont="1" applyFill="1" applyAlignment="1">
      <alignment vertical="center"/>
      <protection/>
    </xf>
    <xf numFmtId="0" fontId="2" fillId="37" borderId="0" xfId="55" applyFont="1" applyFill="1" applyAlignment="1">
      <alignment horizontal="center" vertical="center"/>
      <protection/>
    </xf>
    <xf numFmtId="0" fontId="103" fillId="0" borderId="34" xfId="55" applyFont="1" applyBorder="1" applyAlignment="1">
      <alignment vertical="center" wrapText="1"/>
      <protection/>
    </xf>
    <xf numFmtId="0" fontId="103" fillId="0" borderId="34" xfId="55" applyFont="1" applyBorder="1" applyAlignment="1">
      <alignment vertical="center"/>
      <protection/>
    </xf>
    <xf numFmtId="0" fontId="2" fillId="37" borderId="0" xfId="55" applyFont="1" applyFill="1" applyAlignment="1">
      <alignment horizontal="center" vertical="center" wrapText="1"/>
      <protection/>
    </xf>
    <xf numFmtId="0" fontId="6" fillId="0" borderId="17" xfId="55" applyFont="1" applyBorder="1" applyAlignment="1">
      <alignment horizontal="center" vertical="center" wrapText="1"/>
      <protection/>
    </xf>
    <xf numFmtId="0" fontId="6" fillId="0" borderId="17" xfId="55" applyFont="1" applyBorder="1" applyAlignment="1">
      <alignment horizontal="center" vertical="center"/>
      <protection/>
    </xf>
    <xf numFmtId="0" fontId="6" fillId="39" borderId="17" xfId="55" applyFont="1" applyFill="1" applyBorder="1" applyAlignment="1">
      <alignment horizontal="center" vertical="center"/>
      <protection/>
    </xf>
    <xf numFmtId="0" fontId="6" fillId="39" borderId="17" xfId="55" applyFont="1" applyFill="1" applyBorder="1" applyAlignment="1">
      <alignment horizontal="center" vertical="center" wrapText="1"/>
      <protection/>
    </xf>
    <xf numFmtId="0" fontId="6" fillId="38" borderId="17" xfId="55" applyFont="1" applyFill="1" applyBorder="1" applyAlignment="1">
      <alignment horizontal="center" vertical="center"/>
      <protection/>
    </xf>
    <xf numFmtId="0" fontId="98" fillId="0" borderId="34" xfId="55" applyFont="1" applyBorder="1" applyAlignment="1">
      <alignment vertical="center"/>
      <protection/>
    </xf>
    <xf numFmtId="0" fontId="6" fillId="38" borderId="17" xfId="55" applyFont="1" applyFill="1" applyBorder="1" applyAlignment="1">
      <alignment horizontal="center" vertical="center" wrapText="1"/>
      <protection/>
    </xf>
    <xf numFmtId="0" fontId="6" fillId="37" borderId="0" xfId="55" applyFont="1" applyFill="1" applyAlignment="1">
      <alignment horizontal="center" vertical="center" wrapText="1"/>
      <protection/>
    </xf>
    <xf numFmtId="0" fontId="104" fillId="37" borderId="0" xfId="55" applyFont="1" applyFill="1">
      <alignment/>
      <protection/>
    </xf>
    <xf numFmtId="0" fontId="6" fillId="37" borderId="0" xfId="55" applyFont="1" applyFill="1">
      <alignment/>
      <protection/>
    </xf>
    <xf numFmtId="0" fontId="6" fillId="37" borderId="0" xfId="55" applyFont="1" applyFill="1" applyAlignment="1">
      <alignment horizontal="center" vertical="center"/>
      <protection/>
    </xf>
    <xf numFmtId="0" fontId="26" fillId="38" borderId="32" xfId="55" applyFont="1" applyFill="1" applyBorder="1" applyAlignment="1">
      <alignment horizontal="center"/>
      <protection/>
    </xf>
    <xf numFmtId="0" fontId="6" fillId="0" borderId="32" xfId="55" applyFont="1" applyBorder="1" applyAlignment="1">
      <alignment vertical="center"/>
      <protection/>
    </xf>
    <xf numFmtId="0" fontId="6" fillId="0" borderId="32" xfId="55" applyFont="1" applyBorder="1" applyAlignment="1">
      <alignment vertical="center" wrapText="1"/>
      <protection/>
    </xf>
    <xf numFmtId="0" fontId="2" fillId="37" borderId="0" xfId="55" applyFont="1" applyFill="1" applyAlignment="1">
      <alignment vertical="center" wrapText="1"/>
      <protection/>
    </xf>
    <xf numFmtId="0" fontId="101" fillId="0" borderId="33" xfId="55" applyFont="1" applyBorder="1" applyAlignment="1">
      <alignment horizontal="center" vertical="center"/>
      <protection/>
    </xf>
    <xf numFmtId="0" fontId="101" fillId="0" borderId="34" xfId="55" applyFont="1" applyBorder="1" applyAlignment="1">
      <alignment horizontal="center" vertical="center"/>
      <protection/>
    </xf>
    <xf numFmtId="16" fontId="6" fillId="0" borderId="32" xfId="55" applyNumberFormat="1" applyFont="1" applyBorder="1" applyAlignment="1" quotePrefix="1">
      <alignment vertical="center" wrapText="1"/>
      <protection/>
    </xf>
    <xf numFmtId="0" fontId="6" fillId="0" borderId="32" xfId="55" applyFont="1" applyBorder="1" applyAlignment="1" quotePrefix="1">
      <alignment vertical="center" wrapText="1"/>
      <protection/>
    </xf>
    <xf numFmtId="0" fontId="6" fillId="40" borderId="32" xfId="55" applyFont="1" applyFill="1" applyBorder="1" applyAlignment="1">
      <alignment vertical="center" wrapText="1"/>
      <protection/>
    </xf>
    <xf numFmtId="0" fontId="6" fillId="40" borderId="32" xfId="55" applyFont="1" applyFill="1" applyBorder="1" applyAlignment="1">
      <alignment horizontal="left" vertical="center" wrapText="1"/>
      <protection/>
    </xf>
    <xf numFmtId="0" fontId="6" fillId="41" borderId="32" xfId="55" applyFont="1" applyFill="1" applyBorder="1" applyAlignment="1">
      <alignment vertical="center" wrapText="1"/>
      <protection/>
    </xf>
    <xf numFmtId="0" fontId="6" fillId="41" borderId="32" xfId="55" applyFont="1" applyFill="1" applyBorder="1" applyAlignment="1">
      <alignment horizontal="left" vertical="center" wrapText="1"/>
      <protection/>
    </xf>
    <xf numFmtId="0" fontId="26" fillId="42" borderId="32" xfId="55" applyFont="1" applyFill="1" applyBorder="1" applyAlignment="1">
      <alignment horizontal="right" vertical="center" wrapText="1"/>
      <protection/>
    </xf>
    <xf numFmtId="0" fontId="101" fillId="0" borderId="33" xfId="55" applyFont="1" applyBorder="1" applyAlignment="1">
      <alignment horizontal="center" vertical="center" wrapText="1"/>
      <protection/>
    </xf>
    <xf numFmtId="0" fontId="6" fillId="42" borderId="32" xfId="55" applyFont="1" applyFill="1" applyBorder="1" applyAlignment="1">
      <alignment horizontal="left" vertical="center"/>
      <protection/>
    </xf>
    <xf numFmtId="0" fontId="6" fillId="42" borderId="32" xfId="55" applyFont="1" applyFill="1" applyBorder="1" applyAlignment="1">
      <alignment horizontal="right"/>
      <protection/>
    </xf>
    <xf numFmtId="0" fontId="2" fillId="37" borderId="0" xfId="55" applyFont="1" applyFill="1" applyAlignment="1">
      <alignment horizontal="left" vertical="center" wrapText="1"/>
      <protection/>
    </xf>
    <xf numFmtId="0" fontId="2" fillId="37" borderId="0" xfId="55" applyFont="1" applyFill="1" applyAlignment="1">
      <alignment horizontal="right"/>
      <protection/>
    </xf>
    <xf numFmtId="0" fontId="2" fillId="37" borderId="0" xfId="55" applyFont="1" applyFill="1" applyAlignment="1">
      <alignment horizontal="left" vertical="center"/>
      <protection/>
    </xf>
    <xf numFmtId="0" fontId="26" fillId="43" borderId="32" xfId="55" applyFont="1" applyFill="1" applyBorder="1">
      <alignment/>
      <protection/>
    </xf>
    <xf numFmtId="0" fontId="26" fillId="43" borderId="32" xfId="55" applyFont="1" applyFill="1" applyBorder="1" applyAlignment="1">
      <alignment horizontal="center"/>
      <protection/>
    </xf>
    <xf numFmtId="0" fontId="26" fillId="38" borderId="32" xfId="55" applyFont="1" applyFill="1" applyBorder="1">
      <alignment/>
      <protection/>
    </xf>
    <xf numFmtId="0" fontId="105" fillId="0" borderId="10" xfId="54" applyFont="1" applyBorder="1" applyAlignment="1">
      <alignment horizontal="center" vertical="center" wrapText="1"/>
      <protection/>
    </xf>
    <xf numFmtId="1" fontId="105" fillId="0" borderId="10" xfId="54" applyNumberFormat="1" applyFont="1" applyFill="1" applyBorder="1" applyAlignment="1">
      <alignment horizontal="center" vertical="center" wrapText="1"/>
      <protection/>
    </xf>
    <xf numFmtId="0" fontId="105" fillId="0" borderId="10" xfId="54" applyNumberFormat="1" applyFont="1" applyBorder="1" applyAlignment="1">
      <alignment horizontal="center" vertical="center" wrapText="1"/>
      <protection/>
    </xf>
    <xf numFmtId="0" fontId="105" fillId="34" borderId="10" xfId="54" applyFont="1" applyFill="1" applyBorder="1" applyAlignment="1">
      <alignment horizontal="center" vertical="center" wrapText="1"/>
      <protection/>
    </xf>
    <xf numFmtId="2" fontId="105" fillId="0" borderId="10" xfId="54" applyNumberFormat="1" applyFont="1" applyFill="1" applyBorder="1" applyAlignment="1">
      <alignment horizontal="center" vertical="center" wrapText="1"/>
      <protection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0" xfId="54" applyFont="1" applyBorder="1" applyAlignment="1">
      <alignment horizontal="center" vertical="center"/>
      <protection/>
    </xf>
    <xf numFmtId="0" fontId="105" fillId="0" borderId="10" xfId="54" applyFont="1" applyFill="1" applyBorder="1" applyAlignment="1">
      <alignment horizontal="center" vertical="center" wrapText="1"/>
      <protection/>
    </xf>
    <xf numFmtId="0" fontId="105" fillId="0" borderId="10" xfId="0" applyFont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textRotation="90" wrapText="1"/>
    </xf>
    <xf numFmtId="0" fontId="30" fillId="0" borderId="0" xfId="56" applyFont="1" applyAlignment="1">
      <alignment horizontal="center" vertical="center" wrapText="1"/>
      <protection/>
    </xf>
    <xf numFmtId="0" fontId="1" fillId="0" borderId="0" xfId="56" applyAlignment="1">
      <alignment horizontal="center" vertical="center" wrapText="1"/>
      <protection/>
    </xf>
    <xf numFmtId="0" fontId="29" fillId="0" borderId="0" xfId="56" applyFont="1" applyAlignment="1">
      <alignment horizontal="center" vertical="center" wrapText="1"/>
      <protection/>
    </xf>
    <xf numFmtId="0" fontId="33" fillId="35" borderId="0" xfId="56" applyFont="1" applyFill="1" applyAlignment="1">
      <alignment horizontal="center" vertical="center" wrapText="1"/>
      <protection/>
    </xf>
    <xf numFmtId="0" fontId="28" fillId="2" borderId="10" xfId="56" applyFont="1" applyFill="1" applyBorder="1" applyAlignment="1">
      <alignment horizontal="center" vertical="center" textRotation="90" wrapText="1"/>
      <protection/>
    </xf>
    <xf numFmtId="0" fontId="28" fillId="2" borderId="10" xfId="56" applyFont="1" applyFill="1" applyBorder="1" applyAlignment="1">
      <alignment vertical="center" textRotation="90" wrapText="1"/>
      <protection/>
    </xf>
    <xf numFmtId="0" fontId="28" fillId="2" borderId="10" xfId="56" applyFont="1" applyFill="1" applyBorder="1" applyAlignment="1">
      <alignment horizontal="left" vertical="center" textRotation="90" wrapText="1"/>
      <protection/>
    </xf>
    <xf numFmtId="0" fontId="28" fillId="2" borderId="10" xfId="56" applyFont="1" applyFill="1" applyBorder="1" applyAlignment="1">
      <alignment horizontal="center" vertical="center" textRotation="90"/>
      <protection/>
    </xf>
    <xf numFmtId="0" fontId="34" fillId="35" borderId="0" xfId="56" applyFont="1" applyFill="1" applyAlignment="1">
      <alignment horizontal="center" vertical="center" textRotation="90" wrapText="1"/>
      <protection/>
    </xf>
    <xf numFmtId="0" fontId="35" fillId="0" borderId="10" xfId="56" applyFont="1" applyBorder="1" applyAlignment="1">
      <alignment horizontal="center" vertical="center" wrapText="1" readingOrder="1"/>
      <protection/>
    </xf>
    <xf numFmtId="0" fontId="27" fillId="34" borderId="10" xfId="56" applyFont="1" applyFill="1" applyBorder="1" applyAlignment="1">
      <alignment horizontal="center" vertical="center" wrapText="1"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100" fillId="34" borderId="10" xfId="56" applyFont="1" applyFill="1" applyBorder="1" applyAlignment="1">
      <alignment horizontal="center" vertical="center" wrapText="1"/>
      <protection/>
    </xf>
    <xf numFmtId="0" fontId="37" fillId="0" borderId="0" xfId="56" applyFont="1" applyAlignment="1">
      <alignment horizontal="center" vertical="center" wrapText="1"/>
      <protection/>
    </xf>
    <xf numFmtId="0" fontId="35" fillId="0" borderId="36" xfId="56" applyFont="1" applyBorder="1" applyAlignment="1">
      <alignment horizontal="center" vertical="center" wrapText="1" readingOrder="1"/>
      <protection/>
    </xf>
    <xf numFmtId="0" fontId="27" fillId="0" borderId="10" xfId="56" applyFont="1" applyBorder="1" applyAlignment="1">
      <alignment horizontal="left" vertical="center" wrapText="1"/>
      <protection/>
    </xf>
    <xf numFmtId="0" fontId="27" fillId="0" borderId="10" xfId="56" applyFont="1" applyBorder="1" applyAlignment="1">
      <alignment horizontal="justify" vertical="center" wrapText="1"/>
      <protection/>
    </xf>
    <xf numFmtId="0" fontId="27" fillId="0" borderId="10" xfId="56" applyFont="1" applyBorder="1" applyAlignment="1">
      <alignment horizontal="center" vertical="center"/>
      <protection/>
    </xf>
    <xf numFmtId="0" fontId="44" fillId="0" borderId="0" xfId="56" applyFont="1" applyAlignment="1">
      <alignment vertical="center" wrapText="1" readingOrder="1"/>
      <protection/>
    </xf>
    <xf numFmtId="0" fontId="44" fillId="0" borderId="0" xfId="56" applyFont="1" applyAlignment="1">
      <alignment vertical="center" textRotation="90" wrapText="1"/>
      <protection/>
    </xf>
    <xf numFmtId="0" fontId="44" fillId="0" borderId="0" xfId="56" applyFont="1" applyAlignment="1">
      <alignment horizontal="left" vertical="center" wrapText="1"/>
      <protection/>
    </xf>
    <xf numFmtId="0" fontId="44" fillId="0" borderId="0" xfId="56" applyFont="1" applyAlignment="1">
      <alignment horizontal="justify" vertical="top" wrapText="1" readingOrder="1"/>
      <protection/>
    </xf>
    <xf numFmtId="0" fontId="44" fillId="0" borderId="0" xfId="56" applyFont="1" applyAlignment="1">
      <alignment vertical="center" textRotation="90"/>
      <protection/>
    </xf>
    <xf numFmtId="0" fontId="43" fillId="0" borderId="0" xfId="56" applyFont="1" applyAlignment="1">
      <alignment vertical="center" textRotation="90" wrapText="1"/>
      <protection/>
    </xf>
    <xf numFmtId="0" fontId="1" fillId="0" borderId="0" xfId="56" applyAlignment="1">
      <alignment horizontal="center" vertical="center" textRotation="90" wrapText="1"/>
      <protection/>
    </xf>
    <xf numFmtId="0" fontId="1" fillId="0" borderId="0" xfId="56" applyAlignment="1">
      <alignment horizontal="left" vertical="center" wrapText="1"/>
      <protection/>
    </xf>
    <xf numFmtId="0" fontId="27" fillId="0" borderId="10" xfId="0" applyFont="1" applyBorder="1" applyAlignment="1">
      <alignment horizontal="left" vertical="center" wrapText="1"/>
    </xf>
    <xf numFmtId="0" fontId="6" fillId="42" borderId="32" xfId="55" applyFont="1" applyFill="1" applyBorder="1" applyAlignment="1">
      <alignment horizontal="left" vertical="center" wrapText="1"/>
      <protection/>
    </xf>
    <xf numFmtId="0" fontId="0" fillId="11" borderId="35" xfId="55" applyFill="1" applyBorder="1" applyAlignment="1">
      <alignment horizontal="center"/>
      <protection/>
    </xf>
    <xf numFmtId="0" fontId="0" fillId="11" borderId="33" xfId="55" applyFill="1" applyBorder="1" applyAlignment="1">
      <alignment horizontal="center"/>
      <protection/>
    </xf>
    <xf numFmtId="0" fontId="42" fillId="37" borderId="0" xfId="55" applyFont="1" applyFill="1" applyAlignment="1">
      <alignment horizontal="center"/>
      <protection/>
    </xf>
    <xf numFmtId="0" fontId="42" fillId="0" borderId="32" xfId="55" applyFont="1" applyBorder="1" applyAlignment="1">
      <alignment horizontal="center"/>
      <protection/>
    </xf>
    <xf numFmtId="0" fontId="26" fillId="38" borderId="32" xfId="55" applyFont="1" applyFill="1" applyBorder="1" applyAlignment="1">
      <alignment horizontal="center" vertical="center" wrapText="1"/>
      <protection/>
    </xf>
    <xf numFmtId="0" fontId="26" fillId="38" borderId="37" xfId="55" applyFont="1" applyFill="1" applyBorder="1" applyAlignment="1">
      <alignment horizontal="center"/>
      <protection/>
    </xf>
    <xf numFmtId="0" fontId="26" fillId="38" borderId="38" xfId="55" applyFont="1" applyFill="1" applyBorder="1" applyAlignment="1">
      <alignment horizontal="center"/>
      <protection/>
    </xf>
    <xf numFmtId="0" fontId="26" fillId="38" borderId="39" xfId="55" applyFont="1" applyFill="1" applyBorder="1" applyAlignment="1">
      <alignment horizontal="center"/>
      <protection/>
    </xf>
    <xf numFmtId="0" fontId="6" fillId="0" borderId="32" xfId="55" applyFont="1" applyBorder="1" applyAlignment="1">
      <alignment horizontal="center" vertical="center" wrapText="1"/>
      <protection/>
    </xf>
    <xf numFmtId="0" fontId="6" fillId="0" borderId="32" xfId="55" applyFont="1" applyBorder="1" applyAlignment="1">
      <alignment horizontal="center" vertical="center"/>
      <protection/>
    </xf>
    <xf numFmtId="0" fontId="6" fillId="40" borderId="32" xfId="55" applyFont="1" applyFill="1" applyBorder="1" applyAlignment="1">
      <alignment horizontal="left" vertical="center" wrapText="1"/>
      <protection/>
    </xf>
    <xf numFmtId="0" fontId="6" fillId="41" borderId="32" xfId="55" applyFont="1" applyFill="1" applyBorder="1" applyAlignment="1">
      <alignment horizontal="left" vertical="center" wrapText="1"/>
      <protection/>
    </xf>
    <xf numFmtId="0" fontId="6" fillId="42" borderId="32" xfId="55" applyFont="1" applyFill="1" applyBorder="1" applyAlignment="1">
      <alignment horizontal="left" vertical="center"/>
      <protection/>
    </xf>
    <xf numFmtId="0" fontId="101" fillId="0" borderId="40" xfId="55" applyFont="1" applyBorder="1" applyAlignment="1">
      <alignment horizontal="center" vertical="center"/>
      <protection/>
    </xf>
    <xf numFmtId="0" fontId="101" fillId="0" borderId="35" xfId="55" applyFont="1" applyBorder="1" applyAlignment="1">
      <alignment horizontal="center" vertical="center"/>
      <protection/>
    </xf>
    <xf numFmtId="0" fontId="101" fillId="0" borderId="41" xfId="55" applyFont="1" applyBorder="1" applyAlignment="1">
      <alignment horizontal="center" vertical="center"/>
      <protection/>
    </xf>
    <xf numFmtId="0" fontId="42" fillId="37" borderId="32" xfId="55" applyFont="1" applyFill="1" applyBorder="1" applyAlignment="1">
      <alignment horizontal="center"/>
      <protection/>
    </xf>
    <xf numFmtId="0" fontId="42" fillId="37" borderId="42" xfId="55" applyFont="1" applyFill="1" applyBorder="1" applyAlignment="1">
      <alignment horizontal="center"/>
      <protection/>
    </xf>
    <xf numFmtId="0" fontId="40" fillId="37" borderId="0" xfId="55" applyFont="1" applyFill="1" applyAlignment="1">
      <alignment horizontal="center"/>
      <protection/>
    </xf>
    <xf numFmtId="0" fontId="41" fillId="37" borderId="43" xfId="55" applyFont="1" applyFill="1" applyBorder="1" applyAlignment="1">
      <alignment horizontal="center"/>
      <protection/>
    </xf>
    <xf numFmtId="0" fontId="41" fillId="37" borderId="27" xfId="55" applyFont="1" applyFill="1" applyBorder="1" applyAlignment="1">
      <alignment horizontal="center"/>
      <protection/>
    </xf>
    <xf numFmtId="0" fontId="26" fillId="38" borderId="17" xfId="55" applyFont="1" applyFill="1" applyBorder="1" applyAlignment="1">
      <alignment horizontal="center" vertical="center" wrapText="1"/>
      <protection/>
    </xf>
    <xf numFmtId="0" fontId="26" fillId="38" borderId="44" xfId="55" applyFont="1" applyFill="1" applyBorder="1" applyAlignment="1">
      <alignment horizontal="center"/>
      <protection/>
    </xf>
    <xf numFmtId="0" fontId="26" fillId="38" borderId="45" xfId="55" applyFont="1" applyFill="1" applyBorder="1" applyAlignment="1">
      <alignment horizontal="center"/>
      <protection/>
    </xf>
    <xf numFmtId="0" fontId="26" fillId="38" borderId="46" xfId="55" applyFont="1" applyFill="1" applyBorder="1" applyAlignment="1">
      <alignment horizontal="center"/>
      <protection/>
    </xf>
    <xf numFmtId="0" fontId="6" fillId="0" borderId="17" xfId="55" applyFont="1" applyBorder="1" applyAlignment="1">
      <alignment horizontal="center" vertical="center" wrapText="1"/>
      <protection/>
    </xf>
    <xf numFmtId="0" fontId="99" fillId="34" borderId="32" xfId="55" applyFont="1" applyFill="1" applyBorder="1" applyAlignment="1">
      <alignment horizontal="center" vertical="center" wrapText="1"/>
      <protection/>
    </xf>
    <xf numFmtId="0" fontId="26" fillId="36" borderId="37" xfId="55" applyFont="1" applyFill="1" applyBorder="1" applyAlignment="1">
      <alignment horizontal="center" vertical="center" wrapText="1"/>
      <protection/>
    </xf>
    <xf numFmtId="0" fontId="26" fillId="36" borderId="38" xfId="55" applyFont="1" applyFill="1" applyBorder="1" applyAlignment="1">
      <alignment horizontal="center" vertical="center" wrapText="1"/>
      <protection/>
    </xf>
    <xf numFmtId="0" fontId="26" fillId="36" borderId="39" xfId="55" applyFont="1" applyFill="1" applyBorder="1" applyAlignment="1">
      <alignment horizontal="center" vertical="center" wrapText="1"/>
      <protection/>
    </xf>
    <xf numFmtId="0" fontId="26" fillId="34" borderId="47" xfId="55" applyFont="1" applyFill="1" applyBorder="1" applyAlignment="1">
      <alignment horizontal="center" vertical="center" textRotation="90"/>
      <protection/>
    </xf>
    <xf numFmtId="0" fontId="26" fillId="34" borderId="48" xfId="55" applyFont="1" applyFill="1" applyBorder="1" applyAlignment="1">
      <alignment horizontal="center" vertical="center" textRotation="90"/>
      <protection/>
    </xf>
    <xf numFmtId="0" fontId="26" fillId="34" borderId="49" xfId="55" applyFont="1" applyFill="1" applyBorder="1" applyAlignment="1">
      <alignment horizontal="center" vertical="center" textRotation="90"/>
      <protection/>
    </xf>
    <xf numFmtId="0" fontId="0" fillId="11" borderId="31" xfId="55" applyFill="1" applyBorder="1" applyAlignment="1">
      <alignment horizontal="center"/>
      <protection/>
    </xf>
    <xf numFmtId="0" fontId="0" fillId="11" borderId="11" xfId="55" applyFill="1" applyBorder="1" applyAlignment="1">
      <alignment horizontal="center"/>
      <protection/>
    </xf>
    <xf numFmtId="0" fontId="0" fillId="11" borderId="50" xfId="55" applyFill="1" applyBorder="1" applyAlignment="1">
      <alignment horizontal="center"/>
      <protection/>
    </xf>
    <xf numFmtId="0" fontId="0" fillId="11" borderId="51" xfId="55" applyFill="1" applyBorder="1" applyAlignment="1">
      <alignment horizontal="center"/>
      <protection/>
    </xf>
    <xf numFmtId="0" fontId="0" fillId="11" borderId="26" xfId="55" applyFill="1" applyBorder="1" applyAlignment="1">
      <alignment horizontal="center"/>
      <protection/>
    </xf>
    <xf numFmtId="0" fontId="0" fillId="11" borderId="52" xfId="55" applyFill="1" applyBorder="1" applyAlignment="1">
      <alignment horizontal="center"/>
      <protection/>
    </xf>
    <xf numFmtId="0" fontId="101" fillId="0" borderId="43" xfId="55" applyFont="1" applyBorder="1" applyAlignment="1">
      <alignment horizontal="center" vertical="center"/>
      <protection/>
    </xf>
    <xf numFmtId="0" fontId="101" fillId="0" borderId="34" xfId="55" applyFont="1" applyBorder="1" applyAlignment="1">
      <alignment horizontal="center" vertical="center"/>
      <protection/>
    </xf>
    <xf numFmtId="0" fontId="101" fillId="0" borderId="18" xfId="55" applyFont="1" applyBorder="1" applyAlignment="1">
      <alignment horizontal="center" vertical="center"/>
      <protection/>
    </xf>
    <xf numFmtId="0" fontId="40" fillId="0" borderId="32" xfId="55" applyFont="1" applyBorder="1" applyAlignment="1">
      <alignment horizontal="center"/>
      <protection/>
    </xf>
    <xf numFmtId="0" fontId="28" fillId="0" borderId="10" xfId="54" applyFont="1" applyBorder="1" applyAlignment="1">
      <alignment horizontal="left" vertical="top"/>
      <protection/>
    </xf>
    <xf numFmtId="0" fontId="28" fillId="0" borderId="10" xfId="54" applyFont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8" fillId="2" borderId="1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textRotation="90" wrapText="1"/>
    </xf>
    <xf numFmtId="1" fontId="28" fillId="2" borderId="10" xfId="0" applyNumberFormat="1" applyFont="1" applyFill="1" applyBorder="1" applyAlignment="1">
      <alignment horizontal="center" vertical="center" textRotation="90" wrapText="1"/>
    </xf>
    <xf numFmtId="0" fontId="99" fillId="0" borderId="10" xfId="54" applyFont="1" applyFill="1" applyBorder="1" applyAlignment="1">
      <alignment horizontal="center" vertical="center" textRotation="90" wrapText="1"/>
      <protection/>
    </xf>
    <xf numFmtId="0" fontId="99" fillId="0" borderId="10" xfId="0" applyFont="1" applyBorder="1" applyAlignment="1">
      <alignment horizontal="center" vertical="center" textRotation="90"/>
    </xf>
    <xf numFmtId="0" fontId="46" fillId="0" borderId="10" xfId="54" applyFont="1" applyBorder="1" applyAlignment="1">
      <alignment horizontal="center" vertical="center" wrapText="1"/>
      <protection/>
    </xf>
    <xf numFmtId="0" fontId="46" fillId="0" borderId="10" xfId="54" applyFont="1" applyBorder="1" applyAlignment="1">
      <alignment horizontal="center" vertical="center"/>
      <protection/>
    </xf>
    <xf numFmtId="0" fontId="31" fillId="0" borderId="0" xfId="54" applyFont="1" applyAlignment="1">
      <alignment horizontal="center"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7" fillId="0" borderId="10" xfId="54" applyFont="1" applyBorder="1" applyAlignment="1">
      <alignment horizontal="center" vertical="top"/>
      <protection/>
    </xf>
    <xf numFmtId="0" fontId="27" fillId="0" borderId="10" xfId="54" applyFont="1" applyBorder="1" applyAlignment="1">
      <alignment horizontal="center" vertical="center" wrapText="1"/>
      <protection/>
    </xf>
    <xf numFmtId="0" fontId="106" fillId="0" borderId="15" xfId="54" applyFont="1" applyFill="1" applyBorder="1" applyAlignment="1">
      <alignment horizontal="center" vertical="center" textRotation="90" wrapText="1"/>
      <protection/>
    </xf>
    <xf numFmtId="0" fontId="106" fillId="0" borderId="20" xfId="54" applyFont="1" applyFill="1" applyBorder="1" applyAlignment="1">
      <alignment horizontal="center" vertical="center" textRotation="90" wrapText="1"/>
      <protection/>
    </xf>
    <xf numFmtId="0" fontId="106" fillId="0" borderId="11" xfId="54" applyFont="1" applyFill="1" applyBorder="1" applyAlignment="1">
      <alignment horizontal="center" vertical="center" textRotation="90" wrapText="1"/>
      <protection/>
    </xf>
    <xf numFmtId="0" fontId="106" fillId="0" borderId="15" xfId="0" applyFont="1" applyBorder="1" applyAlignment="1">
      <alignment horizontal="center" vertical="center" textRotation="90"/>
    </xf>
    <xf numFmtId="0" fontId="106" fillId="0" borderId="20" xfId="0" applyFont="1" applyBorder="1" applyAlignment="1">
      <alignment horizontal="center" vertical="center" textRotation="90"/>
    </xf>
    <xf numFmtId="0" fontId="106" fillId="0" borderId="11" xfId="0" applyFont="1" applyBorder="1" applyAlignment="1">
      <alignment horizontal="center" vertical="center" textRotation="90"/>
    </xf>
    <xf numFmtId="0" fontId="106" fillId="0" borderId="15" xfId="54" applyFont="1" applyBorder="1" applyAlignment="1">
      <alignment horizontal="center" vertical="center" textRotation="90" wrapText="1"/>
      <protection/>
    </xf>
    <xf numFmtId="0" fontId="106" fillId="0" borderId="20" xfId="54" applyFont="1" applyBorder="1" applyAlignment="1">
      <alignment horizontal="center" vertical="center" textRotation="90" wrapText="1"/>
      <protection/>
    </xf>
    <xf numFmtId="0" fontId="106" fillId="0" borderId="11" xfId="54" applyFont="1" applyBorder="1" applyAlignment="1">
      <alignment horizontal="center" vertical="center" textRotation="90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5" xfId="54" applyFont="1" applyBorder="1" applyAlignment="1">
      <alignment horizontal="center" vertical="center" wrapText="1"/>
      <protection/>
    </xf>
    <xf numFmtId="0" fontId="8" fillId="0" borderId="53" xfId="54" applyFont="1" applyBorder="1" applyAlignment="1">
      <alignment horizontal="center" vertical="center"/>
      <protection/>
    </xf>
    <xf numFmtId="0" fontId="8" fillId="0" borderId="54" xfId="54" applyFont="1" applyBorder="1" applyAlignment="1">
      <alignment horizontal="center" vertical="center"/>
      <protection/>
    </xf>
    <xf numFmtId="0" fontId="8" fillId="0" borderId="55" xfId="54" applyFont="1" applyBorder="1" applyAlignment="1">
      <alignment horizontal="center" vertical="center"/>
      <protection/>
    </xf>
    <xf numFmtId="0" fontId="8" fillId="0" borderId="56" xfId="54" applyFont="1" applyBorder="1" applyAlignment="1">
      <alignment horizontal="center" vertical="center"/>
      <protection/>
    </xf>
    <xf numFmtId="0" fontId="8" fillId="0" borderId="0" xfId="54" applyFont="1" applyBorder="1" applyAlignment="1">
      <alignment horizontal="center" vertical="center"/>
      <protection/>
    </xf>
    <xf numFmtId="0" fontId="8" fillId="0" borderId="57" xfId="54" applyFont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15" fillId="0" borderId="10" xfId="54" applyFont="1" applyFill="1" applyBorder="1" applyAlignment="1">
      <alignment horizontal="center" vertical="center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0" fontId="11" fillId="0" borderId="10" xfId="54" applyNumberFormat="1" applyFont="1" applyFill="1" applyBorder="1" applyAlignment="1">
      <alignment horizontal="center" vertical="center" wrapText="1"/>
      <protection/>
    </xf>
    <xf numFmtId="0" fontId="8" fillId="0" borderId="16" xfId="54" applyFont="1" applyBorder="1" applyAlignment="1">
      <alignment horizontal="left" vertical="top"/>
      <protection/>
    </xf>
    <xf numFmtId="0" fontId="8" fillId="0" borderId="54" xfId="54" applyFont="1" applyBorder="1" applyAlignment="1">
      <alignment horizontal="left" vertical="top"/>
      <protection/>
    </xf>
    <xf numFmtId="0" fontId="8" fillId="0" borderId="55" xfId="54" applyFont="1" applyBorder="1" applyAlignment="1">
      <alignment horizontal="left" vertical="top"/>
      <protection/>
    </xf>
    <xf numFmtId="0" fontId="8" fillId="0" borderId="58" xfId="54" applyFont="1" applyBorder="1" applyAlignment="1">
      <alignment horizontal="left" vertical="top"/>
      <protection/>
    </xf>
    <xf numFmtId="0" fontId="8" fillId="0" borderId="59" xfId="54" applyFont="1" applyBorder="1" applyAlignment="1">
      <alignment horizontal="left" vertical="top"/>
      <protection/>
    </xf>
    <xf numFmtId="0" fontId="8" fillId="0" borderId="29" xfId="54" applyFont="1" applyBorder="1" applyAlignment="1">
      <alignment horizontal="left" vertical="top"/>
      <protection/>
    </xf>
    <xf numFmtId="0" fontId="8" fillId="0" borderId="44" xfId="54" applyFont="1" applyBorder="1" applyAlignment="1">
      <alignment horizontal="left" vertical="top"/>
      <protection/>
    </xf>
    <xf numFmtId="0" fontId="8" fillId="0" borderId="45" xfId="54" applyFont="1" applyBorder="1" applyAlignment="1">
      <alignment horizontal="left" vertical="top"/>
      <protection/>
    </xf>
    <xf numFmtId="0" fontId="8" fillId="0" borderId="46" xfId="54" applyFont="1" applyBorder="1" applyAlignment="1">
      <alignment horizontal="left" vertical="top"/>
      <protection/>
    </xf>
    <xf numFmtId="1" fontId="16" fillId="0" borderId="15" xfId="54" applyNumberFormat="1" applyFont="1" applyFill="1" applyBorder="1" applyAlignment="1">
      <alignment horizontal="center" vertical="center" textRotation="90" wrapText="1"/>
      <protection/>
    </xf>
    <xf numFmtId="1" fontId="16" fillId="0" borderId="11" xfId="54" applyNumberFormat="1" applyFont="1" applyFill="1" applyBorder="1" applyAlignment="1">
      <alignment horizontal="center" vertical="center" textRotation="90" wrapText="1"/>
      <protection/>
    </xf>
    <xf numFmtId="0" fontId="11" fillId="0" borderId="10" xfId="54" applyFont="1" applyFill="1" applyBorder="1" applyAlignment="1">
      <alignment horizontal="center" vertical="center" textRotation="90" wrapText="1"/>
      <protection/>
    </xf>
    <xf numFmtId="1" fontId="15" fillId="0" borderId="10" xfId="54" applyNumberFormat="1" applyFont="1" applyFill="1" applyBorder="1" applyAlignment="1">
      <alignment horizontal="center" vertical="center" wrapText="1"/>
      <protection/>
    </xf>
    <xf numFmtId="1" fontId="15" fillId="0" borderId="10" xfId="54" applyNumberFormat="1" applyFont="1" applyFill="1" applyBorder="1" applyAlignment="1" quotePrefix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1" fillId="0" borderId="15" xfId="54" applyFont="1" applyFill="1" applyBorder="1" applyAlignment="1">
      <alignment horizontal="center" vertical="center" textRotation="90" wrapText="1"/>
      <protection/>
    </xf>
    <xf numFmtId="0" fontId="11" fillId="0" borderId="20" xfId="54" applyFont="1" applyFill="1" applyBorder="1" applyAlignment="1">
      <alignment horizontal="center" vertical="center" textRotation="90" wrapText="1"/>
      <protection/>
    </xf>
    <xf numFmtId="0" fontId="11" fillId="0" borderId="11" xfId="54" applyFont="1" applyFill="1" applyBorder="1" applyAlignment="1">
      <alignment horizontal="center" vertical="center" textRotation="90" wrapText="1"/>
      <protection/>
    </xf>
    <xf numFmtId="2" fontId="15" fillId="0" borderId="10" xfId="54" applyNumberFormat="1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/>
      <protection/>
    </xf>
    <xf numFmtId="0" fontId="14" fillId="0" borderId="10" xfId="54" applyFont="1" applyFill="1" applyBorder="1" applyAlignment="1">
      <alignment horizontal="center" vertical="center"/>
      <protection/>
    </xf>
    <xf numFmtId="0" fontId="14" fillId="0" borderId="10" xfId="54" applyFont="1" applyFill="1" applyBorder="1" applyAlignment="1">
      <alignment horizontal="center" vertical="top"/>
      <protection/>
    </xf>
    <xf numFmtId="0" fontId="17" fillId="0" borderId="12" xfId="54" applyFont="1" applyFill="1" applyBorder="1" applyAlignment="1">
      <alignment horizontal="center" vertical="center" wrapText="1"/>
      <protection/>
    </xf>
    <xf numFmtId="0" fontId="17" fillId="0" borderId="60" xfId="54" applyFont="1" applyFill="1" applyBorder="1" applyAlignment="1">
      <alignment horizontal="center" vertical="center" wrapText="1"/>
      <protection/>
    </xf>
    <xf numFmtId="0" fontId="17" fillId="0" borderId="13" xfId="54" applyFont="1" applyFill="1" applyBorder="1" applyAlignment="1">
      <alignment horizontal="center" vertical="center" wrapText="1"/>
      <protection/>
    </xf>
    <xf numFmtId="0" fontId="96" fillId="0" borderId="61" xfId="54" applyFont="1" applyFill="1" applyBorder="1" applyAlignment="1">
      <alignment horizontal="center" vertical="center" textRotation="90" wrapText="1"/>
      <protection/>
    </xf>
    <xf numFmtId="0" fontId="96" fillId="0" borderId="56" xfId="54" applyFont="1" applyFill="1" applyBorder="1" applyAlignment="1">
      <alignment horizontal="center" vertical="center" textRotation="90" wrapText="1"/>
      <protection/>
    </xf>
    <xf numFmtId="0" fontId="96" fillId="0" borderId="62" xfId="54" applyFont="1" applyFill="1" applyBorder="1" applyAlignment="1">
      <alignment horizontal="center" vertical="center" textRotation="90" wrapText="1"/>
      <protection/>
    </xf>
    <xf numFmtId="0" fontId="9" fillId="0" borderId="0" xfId="54" applyFont="1" applyAlignment="1">
      <alignment horizontal="center"/>
      <protection/>
    </xf>
    <xf numFmtId="1" fontId="96" fillId="0" borderId="61" xfId="54" applyNumberFormat="1" applyFont="1" applyFill="1" applyBorder="1" applyAlignment="1">
      <alignment horizontal="center" vertical="center" textRotation="90" wrapText="1"/>
      <protection/>
    </xf>
    <xf numFmtId="1" fontId="96" fillId="0" borderId="63" xfId="54" applyNumberFormat="1" applyFont="1" applyFill="1" applyBorder="1" applyAlignment="1">
      <alignment horizontal="center" vertical="center" textRotation="90" wrapText="1"/>
      <protection/>
    </xf>
    <xf numFmtId="1" fontId="96" fillId="0" borderId="56" xfId="54" applyNumberFormat="1" applyFont="1" applyFill="1" applyBorder="1" applyAlignment="1">
      <alignment horizontal="center" vertical="center" textRotation="90" wrapText="1"/>
      <protection/>
    </xf>
    <xf numFmtId="1" fontId="96" fillId="0" borderId="19" xfId="54" applyNumberFormat="1" applyFont="1" applyFill="1" applyBorder="1" applyAlignment="1">
      <alignment horizontal="center" vertical="center" textRotation="90" wrapText="1"/>
      <protection/>
    </xf>
    <xf numFmtId="1" fontId="96" fillId="0" borderId="64" xfId="54" applyNumberFormat="1" applyFont="1" applyFill="1" applyBorder="1" applyAlignment="1">
      <alignment horizontal="center" vertical="center" textRotation="90" wrapText="1"/>
      <protection/>
    </xf>
    <xf numFmtId="1" fontId="96" fillId="0" borderId="65" xfId="54" applyNumberFormat="1" applyFont="1" applyFill="1" applyBorder="1" applyAlignment="1">
      <alignment horizontal="center" vertical="center" textRotation="90" wrapText="1"/>
      <protection/>
    </xf>
    <xf numFmtId="194" fontId="25" fillId="16" borderId="18" xfId="54" applyNumberFormat="1" applyFont="1" applyFill="1" applyBorder="1" applyAlignment="1">
      <alignment horizontal="center" vertical="center" wrapText="1"/>
      <protection/>
    </xf>
    <xf numFmtId="194" fontId="25" fillId="16" borderId="35" xfId="54" applyNumberFormat="1" applyFont="1" applyFill="1" applyBorder="1" applyAlignment="1">
      <alignment horizontal="center" vertical="center" wrapText="1"/>
      <protection/>
    </xf>
    <xf numFmtId="1" fontId="25" fillId="16" borderId="66" xfId="54" applyNumberFormat="1" applyFont="1" applyFill="1" applyBorder="1" applyAlignment="1">
      <alignment horizontal="center" vertical="center" textRotation="90" wrapText="1"/>
      <protection/>
    </xf>
    <xf numFmtId="1" fontId="25" fillId="16" borderId="67" xfId="54" applyNumberFormat="1" applyFont="1" applyFill="1" applyBorder="1" applyAlignment="1">
      <alignment horizontal="center" vertical="center" textRotation="90" wrapText="1"/>
      <protection/>
    </xf>
    <xf numFmtId="0" fontId="96" fillId="0" borderId="53" xfId="54" applyFont="1" applyFill="1" applyBorder="1" applyAlignment="1">
      <alignment horizontal="center" vertical="center" textRotation="90" wrapText="1"/>
      <protection/>
    </xf>
    <xf numFmtId="1" fontId="96" fillId="34" borderId="28" xfId="54" applyNumberFormat="1" applyFont="1" applyFill="1" applyBorder="1" applyAlignment="1">
      <alignment horizontal="center" vertical="center" textRotation="90" wrapText="1"/>
      <protection/>
    </xf>
    <xf numFmtId="1" fontId="96" fillId="34" borderId="68" xfId="54" applyNumberFormat="1" applyFont="1" applyFill="1" applyBorder="1" applyAlignment="1">
      <alignment horizontal="center" vertical="center" textRotation="90" wrapText="1"/>
      <protection/>
    </xf>
    <xf numFmtId="1" fontId="96" fillId="0" borderId="12" xfId="54" applyNumberFormat="1" applyFont="1" applyFill="1" applyBorder="1" applyAlignment="1">
      <alignment horizontal="center" vertical="center" textRotation="90" wrapText="1"/>
      <protection/>
    </xf>
    <xf numFmtId="1" fontId="96" fillId="0" borderId="13" xfId="54" applyNumberFormat="1" applyFont="1" applyFill="1" applyBorder="1" applyAlignment="1">
      <alignment horizontal="center" vertical="center" textRotation="90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35" xfId="54" applyFont="1" applyBorder="1" applyAlignment="1">
      <alignment horizontal="center" vertical="center" wrapText="1"/>
      <protection/>
    </xf>
    <xf numFmtId="0" fontId="6" fillId="0" borderId="33" xfId="54" applyFont="1" applyBorder="1" applyAlignment="1">
      <alignment horizontal="center" vertical="center" wrapText="1"/>
      <protection/>
    </xf>
    <xf numFmtId="1" fontId="96" fillId="0" borderId="25" xfId="54" applyNumberFormat="1" applyFont="1" applyFill="1" applyBorder="1" applyAlignment="1">
      <alignment horizontal="center" vertical="center" textRotation="90" wrapText="1"/>
      <protection/>
    </xf>
    <xf numFmtId="1" fontId="25" fillId="16" borderId="16" xfId="54" applyNumberFormat="1" applyFont="1" applyFill="1" applyBorder="1" applyAlignment="1" quotePrefix="1">
      <alignment horizontal="center" vertical="center" wrapText="1"/>
      <protection/>
    </xf>
    <xf numFmtId="1" fontId="25" fillId="16" borderId="54" xfId="54" applyNumberFormat="1" applyFont="1" applyFill="1" applyBorder="1" applyAlignment="1" quotePrefix="1">
      <alignment horizontal="center" vertical="center" wrapText="1"/>
      <protection/>
    </xf>
    <xf numFmtId="1" fontId="25" fillId="16" borderId="55" xfId="54" applyNumberFormat="1" applyFont="1" applyFill="1" applyBorder="1" applyAlignment="1" quotePrefix="1">
      <alignment horizontal="center" vertical="center" wrapText="1"/>
      <protection/>
    </xf>
    <xf numFmtId="1" fontId="25" fillId="16" borderId="44" xfId="54" applyNumberFormat="1" applyFont="1" applyFill="1" applyBorder="1" applyAlignment="1">
      <alignment horizontal="center" vertical="center" wrapText="1"/>
      <protection/>
    </xf>
    <xf numFmtId="1" fontId="25" fillId="16" borderId="45" xfId="54" applyNumberFormat="1" applyFont="1" applyFill="1" applyBorder="1" applyAlignment="1">
      <alignment horizontal="center" vertical="center" wrapText="1"/>
      <protection/>
    </xf>
    <xf numFmtId="1" fontId="25" fillId="16" borderId="46" xfId="54" applyNumberFormat="1" applyFont="1" applyFill="1" applyBorder="1" applyAlignment="1">
      <alignment horizontal="center" vertical="center" wrapText="1"/>
      <protection/>
    </xf>
    <xf numFmtId="1" fontId="25" fillId="16" borderId="69" xfId="54" applyNumberFormat="1" applyFont="1" applyFill="1" applyBorder="1" applyAlignment="1">
      <alignment horizontal="center" vertical="center" wrapText="1"/>
      <protection/>
    </xf>
    <xf numFmtId="1" fontId="25" fillId="16" borderId="70" xfId="54" applyNumberFormat="1" applyFont="1" applyFill="1" applyBorder="1" applyAlignment="1">
      <alignment horizontal="center" vertical="center" wrapText="1"/>
      <protection/>
    </xf>
    <xf numFmtId="1" fontId="25" fillId="16" borderId="71" xfId="54" applyNumberFormat="1" applyFont="1" applyFill="1" applyBorder="1" applyAlignment="1">
      <alignment horizontal="center" vertical="center" wrapText="1"/>
      <protection/>
    </xf>
    <xf numFmtId="0" fontId="25" fillId="16" borderId="72" xfId="54" applyFont="1" applyFill="1" applyBorder="1" applyAlignment="1">
      <alignment horizontal="center" vertical="center" wrapText="1"/>
      <protection/>
    </xf>
    <xf numFmtId="0" fontId="25" fillId="16" borderId="63" xfId="54" applyFont="1" applyFill="1" applyBorder="1" applyAlignment="1">
      <alignment horizontal="center" vertical="center" wrapText="1"/>
      <protection/>
    </xf>
    <xf numFmtId="1" fontId="25" fillId="16" borderId="18" xfId="54" applyNumberFormat="1" applyFont="1" applyFill="1" applyBorder="1" applyAlignment="1">
      <alignment horizontal="center" vertical="center" wrapText="1"/>
      <protection/>
    </xf>
    <xf numFmtId="1" fontId="25" fillId="16" borderId="35" xfId="54" applyNumberFormat="1" applyFont="1" applyFill="1" applyBorder="1" applyAlignment="1">
      <alignment horizontal="center" vertical="center" wrapText="1"/>
      <protection/>
    </xf>
    <xf numFmtId="0" fontId="104" fillId="0" borderId="35" xfId="0" applyFont="1" applyBorder="1" applyAlignment="1">
      <alignment/>
    </xf>
    <xf numFmtId="1" fontId="25" fillId="16" borderId="54" xfId="54" applyNumberFormat="1" applyFont="1" applyFill="1" applyBorder="1" applyAlignment="1">
      <alignment horizontal="center" vertical="center" wrapText="1"/>
      <protection/>
    </xf>
    <xf numFmtId="1" fontId="25" fillId="16" borderId="73" xfId="54" applyNumberFormat="1" applyFont="1" applyFill="1" applyBorder="1" applyAlignment="1">
      <alignment horizontal="center" vertical="center" wrapText="1"/>
      <protection/>
    </xf>
    <xf numFmtId="1" fontId="25" fillId="16" borderId="74" xfId="54" applyNumberFormat="1" applyFont="1" applyFill="1" applyBorder="1" applyAlignment="1" quotePrefix="1">
      <alignment horizontal="center" vertical="center" wrapText="1"/>
      <protection/>
    </xf>
    <xf numFmtId="1" fontId="25" fillId="16" borderId="75" xfId="54" applyNumberFormat="1" applyFont="1" applyFill="1" applyBorder="1" applyAlignment="1" quotePrefix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5" fillId="0" borderId="11" xfId="54" applyFont="1" applyFill="1" applyBorder="1" applyAlignment="1">
      <alignment horizontal="center" vertical="center"/>
      <protection/>
    </xf>
    <xf numFmtId="0" fontId="25" fillId="0" borderId="64" xfId="54" applyFont="1" applyFill="1" applyBorder="1" applyAlignment="1">
      <alignment horizontal="center" vertical="center"/>
      <protection/>
    </xf>
    <xf numFmtId="0" fontId="25" fillId="0" borderId="10" xfId="54" applyNumberFormat="1" applyFont="1" applyFill="1" applyBorder="1" applyAlignment="1">
      <alignment horizontal="left" vertical="center" wrapText="1"/>
      <protection/>
    </xf>
    <xf numFmtId="0" fontId="22" fillId="0" borderId="15" xfId="54" applyFont="1" applyFill="1" applyBorder="1" applyAlignment="1">
      <alignment horizontal="center" vertical="center"/>
      <protection/>
    </xf>
    <xf numFmtId="0" fontId="22" fillId="0" borderId="15" xfId="54" applyFont="1" applyFill="1" applyBorder="1" applyAlignment="1">
      <alignment horizontal="center" vertical="top"/>
      <protection/>
    </xf>
    <xf numFmtId="0" fontId="22" fillId="0" borderId="61" xfId="54" applyFont="1" applyFill="1" applyBorder="1" applyAlignment="1">
      <alignment horizontal="center" vertical="center" wrapText="1"/>
      <protection/>
    </xf>
    <xf numFmtId="0" fontId="22" fillId="0" borderId="60" xfId="54" applyFont="1" applyFill="1" applyBorder="1" applyAlignment="1">
      <alignment horizontal="center" vertical="center" wrapText="1"/>
      <protection/>
    </xf>
    <xf numFmtId="0" fontId="24" fillId="0" borderId="54" xfId="54" applyFont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center" wrapText="1"/>
      <protection/>
    </xf>
    <xf numFmtId="0" fontId="24" fillId="0" borderId="27" xfId="54" applyFont="1" applyBorder="1" applyAlignment="1">
      <alignment horizontal="center" vertical="center" wrapText="1"/>
      <protection/>
    </xf>
    <xf numFmtId="0" fontId="24" fillId="0" borderId="53" xfId="54" applyFont="1" applyBorder="1" applyAlignment="1">
      <alignment horizontal="center" vertical="center"/>
      <protection/>
    </xf>
    <xf numFmtId="0" fontId="24" fillId="0" borderId="54" xfId="54" applyFont="1" applyBorder="1" applyAlignment="1">
      <alignment horizontal="center" vertical="center"/>
      <protection/>
    </xf>
    <xf numFmtId="0" fontId="24" fillId="0" borderId="55" xfId="54" applyFont="1" applyBorder="1" applyAlignment="1">
      <alignment horizontal="center" vertical="center"/>
      <protection/>
    </xf>
    <xf numFmtId="0" fontId="24" fillId="0" borderId="56" xfId="54" applyFont="1" applyBorder="1" applyAlignment="1">
      <alignment horizontal="center" vertical="center"/>
      <protection/>
    </xf>
    <xf numFmtId="0" fontId="24" fillId="0" borderId="0" xfId="54" applyFont="1" applyBorder="1" applyAlignment="1">
      <alignment horizontal="center" vertical="center"/>
      <protection/>
    </xf>
    <xf numFmtId="0" fontId="24" fillId="0" borderId="57" xfId="54" applyFont="1" applyBorder="1" applyAlignment="1">
      <alignment horizontal="center" vertical="center"/>
      <protection/>
    </xf>
    <xf numFmtId="0" fontId="24" fillId="0" borderId="16" xfId="54" applyFont="1" applyFill="1" applyBorder="1" applyAlignment="1">
      <alignment horizontal="center" vertical="top"/>
      <protection/>
    </xf>
    <xf numFmtId="0" fontId="24" fillId="0" borderId="54" xfId="54" applyFont="1" applyFill="1" applyBorder="1" applyAlignment="1">
      <alignment horizontal="center" vertical="top"/>
      <protection/>
    </xf>
    <xf numFmtId="0" fontId="24" fillId="0" borderId="55" xfId="54" applyFont="1" applyFill="1" applyBorder="1" applyAlignment="1">
      <alignment horizontal="center" vertical="top"/>
      <protection/>
    </xf>
    <xf numFmtId="0" fontId="9" fillId="0" borderId="59" xfId="54" applyFont="1" applyBorder="1" applyAlignment="1">
      <alignment horizontal="center"/>
      <protection/>
    </xf>
    <xf numFmtId="0" fontId="24" fillId="0" borderId="76" xfId="54" applyFont="1" applyFill="1" applyBorder="1" applyAlignment="1">
      <alignment horizontal="center" vertical="top" wrapText="1"/>
      <protection/>
    </xf>
    <xf numFmtId="0" fontId="24" fillId="0" borderId="0" xfId="54" applyFont="1" applyFill="1" applyBorder="1" applyAlignment="1">
      <alignment horizontal="center" vertical="top" wrapText="1"/>
      <protection/>
    </xf>
    <xf numFmtId="0" fontId="24" fillId="0" borderId="57" xfId="54" applyFont="1" applyFill="1" applyBorder="1" applyAlignment="1">
      <alignment horizontal="center" vertical="top" wrapText="1"/>
      <protection/>
    </xf>
    <xf numFmtId="0" fontId="24" fillId="0" borderId="76" xfId="54" applyFont="1" applyFill="1" applyBorder="1" applyAlignment="1">
      <alignment horizontal="center" vertical="top"/>
      <protection/>
    </xf>
    <xf numFmtId="0" fontId="24" fillId="0" borderId="0" xfId="54" applyFont="1" applyFill="1" applyBorder="1" applyAlignment="1">
      <alignment horizontal="center" vertical="top"/>
      <protection/>
    </xf>
    <xf numFmtId="0" fontId="24" fillId="0" borderId="57" xfId="54" applyFont="1" applyFill="1" applyBorder="1" applyAlignment="1">
      <alignment horizontal="center" vertical="top"/>
      <protection/>
    </xf>
    <xf numFmtId="0" fontId="24" fillId="0" borderId="43" xfId="54" applyFont="1" applyFill="1" applyBorder="1" applyAlignment="1">
      <alignment horizontal="center" vertical="top"/>
      <protection/>
    </xf>
    <xf numFmtId="0" fontId="24" fillId="0" borderId="27" xfId="54" applyFont="1" applyFill="1" applyBorder="1" applyAlignment="1">
      <alignment horizontal="center" vertical="top"/>
      <protection/>
    </xf>
    <xf numFmtId="0" fontId="25" fillId="0" borderId="53" xfId="54" applyFont="1" applyFill="1" applyBorder="1" applyAlignment="1">
      <alignment horizontal="left" vertical="center" wrapText="1"/>
      <protection/>
    </xf>
    <xf numFmtId="0" fontId="25" fillId="0" borderId="54" xfId="54" applyFont="1" applyFill="1" applyBorder="1" applyAlignment="1">
      <alignment horizontal="left" vertical="center" wrapText="1"/>
      <protection/>
    </xf>
    <xf numFmtId="0" fontId="25" fillId="0" borderId="55" xfId="54" applyFont="1" applyFill="1" applyBorder="1" applyAlignment="1">
      <alignment horizontal="left" vertical="center" wrapText="1"/>
      <protection/>
    </xf>
    <xf numFmtId="0" fontId="25" fillId="0" borderId="62" xfId="54" applyFont="1" applyFill="1" applyBorder="1" applyAlignment="1">
      <alignment horizontal="left" vertical="center" wrapText="1"/>
      <protection/>
    </xf>
    <xf numFmtId="0" fontId="25" fillId="0" borderId="27" xfId="54" applyFont="1" applyFill="1" applyBorder="1" applyAlignment="1">
      <alignment horizontal="left" vertical="center" wrapText="1"/>
      <protection/>
    </xf>
    <xf numFmtId="0" fontId="25" fillId="0" borderId="34" xfId="54" applyFont="1" applyFill="1" applyBorder="1" applyAlignment="1">
      <alignment horizontal="left" vertical="center" wrapText="1"/>
      <protection/>
    </xf>
    <xf numFmtId="15" fontId="25" fillId="0" borderId="16" xfId="54" applyNumberFormat="1" applyFont="1" applyFill="1" applyBorder="1" applyAlignment="1">
      <alignment horizontal="center" vertical="top"/>
      <protection/>
    </xf>
    <xf numFmtId="15" fontId="25" fillId="0" borderId="54" xfId="54" applyNumberFormat="1" applyFont="1" applyFill="1" applyBorder="1" applyAlignment="1">
      <alignment horizontal="center" vertical="top"/>
      <protection/>
    </xf>
    <xf numFmtId="15" fontId="25" fillId="0" borderId="55" xfId="54" applyNumberFormat="1" applyFont="1" applyFill="1" applyBorder="1" applyAlignment="1">
      <alignment horizontal="center" vertical="top"/>
      <protection/>
    </xf>
    <xf numFmtId="15" fontId="25" fillId="0" borderId="43" xfId="54" applyNumberFormat="1" applyFont="1" applyFill="1" applyBorder="1" applyAlignment="1">
      <alignment horizontal="center" vertical="top"/>
      <protection/>
    </xf>
    <xf numFmtId="15" fontId="25" fillId="0" borderId="27" xfId="54" applyNumberFormat="1" applyFont="1" applyFill="1" applyBorder="1" applyAlignment="1">
      <alignment horizontal="center" vertical="top"/>
      <protection/>
    </xf>
    <xf numFmtId="15" fontId="25" fillId="0" borderId="34" xfId="54" applyNumberFormat="1" applyFont="1" applyFill="1" applyBorder="1" applyAlignment="1">
      <alignment horizontal="center" vertical="top"/>
      <protection/>
    </xf>
    <xf numFmtId="1" fontId="107" fillId="0" borderId="10" xfId="54" applyNumberFormat="1" applyFont="1" applyFill="1" applyBorder="1" applyAlignment="1">
      <alignment horizontal="center" vertical="center" textRotation="90" wrapText="1"/>
      <protection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8" fillId="0" borderId="77" xfId="54" applyFont="1" applyBorder="1" applyAlignment="1">
      <alignment horizontal="center" vertical="center" wrapText="1"/>
      <protection/>
    </xf>
    <xf numFmtId="0" fontId="28" fillId="0" borderId="22" xfId="54" applyFont="1" applyBorder="1" applyAlignment="1">
      <alignment horizontal="center" vertical="center" wrapText="1"/>
      <protection/>
    </xf>
    <xf numFmtId="0" fontId="28" fillId="0" borderId="78" xfId="54" applyFont="1" applyBorder="1" applyAlignment="1">
      <alignment horizontal="center" vertical="center" wrapText="1"/>
      <protection/>
    </xf>
    <xf numFmtId="0" fontId="28" fillId="0" borderId="72" xfId="54" applyFont="1" applyBorder="1" applyAlignment="1">
      <alignment horizontal="center" vertical="center" wrapText="1"/>
      <protection/>
    </xf>
    <xf numFmtId="0" fontId="28" fillId="0" borderId="63" xfId="54" applyFont="1" applyBorder="1" applyAlignment="1">
      <alignment horizontal="center" vertical="center" wrapText="1"/>
      <protection/>
    </xf>
    <xf numFmtId="0" fontId="28" fillId="0" borderId="58" xfId="54" applyFont="1" applyBorder="1" applyAlignment="1">
      <alignment horizontal="center" vertical="center" wrapText="1"/>
      <protection/>
    </xf>
    <xf numFmtId="0" fontId="28" fillId="0" borderId="59" xfId="54" applyFont="1" applyBorder="1" applyAlignment="1">
      <alignment horizontal="center" vertical="center" wrapText="1"/>
      <protection/>
    </xf>
    <xf numFmtId="0" fontId="28" fillId="0" borderId="61" xfId="54" applyFont="1" applyBorder="1" applyAlignment="1">
      <alignment horizontal="center" vertical="center"/>
      <protection/>
    </xf>
    <xf numFmtId="0" fontId="28" fillId="0" borderId="63" xfId="54" applyFont="1" applyBorder="1" applyAlignment="1">
      <alignment horizontal="center" vertical="center"/>
      <protection/>
    </xf>
    <xf numFmtId="0" fontId="28" fillId="0" borderId="25" xfId="54" applyFont="1" applyBorder="1" applyAlignment="1">
      <alignment horizontal="center" vertical="center"/>
      <protection/>
    </xf>
    <xf numFmtId="0" fontId="28" fillId="0" borderId="64" xfId="54" applyFont="1" applyBorder="1" applyAlignment="1">
      <alignment horizontal="center" vertical="center"/>
      <protection/>
    </xf>
    <xf numFmtId="0" fontId="28" fillId="0" borderId="59" xfId="54" applyFont="1" applyBorder="1" applyAlignment="1">
      <alignment horizontal="center" vertical="center"/>
      <protection/>
    </xf>
    <xf numFmtId="0" fontId="28" fillId="0" borderId="65" xfId="54" applyFont="1" applyBorder="1" applyAlignment="1">
      <alignment horizontal="center" vertical="center"/>
      <protection/>
    </xf>
    <xf numFmtId="0" fontId="28" fillId="0" borderId="12" xfId="54" applyFont="1" applyBorder="1" applyAlignment="1">
      <alignment horizontal="center" vertical="center"/>
      <protection/>
    </xf>
    <xf numFmtId="0" fontId="28" fillId="0" borderId="60" xfId="54" applyFont="1" applyBorder="1" applyAlignment="1">
      <alignment horizontal="center" vertical="center"/>
      <protection/>
    </xf>
    <xf numFmtId="0" fontId="28" fillId="0" borderId="13" xfId="54" applyFont="1" applyBorder="1" applyAlignment="1">
      <alignment horizontal="center" vertical="center"/>
      <protection/>
    </xf>
    <xf numFmtId="0" fontId="27" fillId="0" borderId="12" xfId="54" applyFont="1" applyBorder="1" applyAlignment="1">
      <alignment horizontal="center" vertical="top"/>
      <protection/>
    </xf>
    <xf numFmtId="0" fontId="27" fillId="0" borderId="60" xfId="54" applyFont="1" applyBorder="1" applyAlignment="1">
      <alignment horizontal="center" vertical="top"/>
      <protection/>
    </xf>
    <xf numFmtId="0" fontId="27" fillId="0" borderId="13" xfId="54" applyFont="1" applyBorder="1" applyAlignment="1">
      <alignment horizontal="center" vertical="top"/>
      <protection/>
    </xf>
    <xf numFmtId="0" fontId="28" fillId="2" borderId="10" xfId="56" applyFont="1" applyFill="1" applyBorder="1" applyAlignment="1">
      <alignment horizontal="center" vertical="center" textRotation="90" wrapText="1"/>
      <protection/>
    </xf>
    <xf numFmtId="0" fontId="28" fillId="2" borderId="15" xfId="56" applyFont="1" applyFill="1" applyBorder="1" applyAlignment="1">
      <alignment horizontal="center" vertical="center" textRotation="90" wrapText="1"/>
      <protection/>
    </xf>
    <xf numFmtId="0" fontId="28" fillId="2" borderId="20" xfId="56" applyFont="1" applyFill="1" applyBorder="1" applyAlignment="1">
      <alignment horizontal="center" vertical="center" textRotation="90" wrapText="1"/>
      <protection/>
    </xf>
    <xf numFmtId="1" fontId="28" fillId="2" borderId="15" xfId="56" applyNumberFormat="1" applyFont="1" applyFill="1" applyBorder="1" applyAlignment="1">
      <alignment horizontal="center" vertical="center" textRotation="90" wrapText="1"/>
      <protection/>
    </xf>
    <xf numFmtId="1" fontId="28" fillId="2" borderId="20" xfId="56" applyNumberFormat="1" applyFont="1" applyFill="1" applyBorder="1" applyAlignment="1">
      <alignment horizontal="center" vertical="center" textRotation="90" wrapText="1"/>
      <protection/>
    </xf>
    <xf numFmtId="1" fontId="28" fillId="2" borderId="79" xfId="56" applyNumberFormat="1" applyFont="1" applyFill="1" applyBorder="1" applyAlignment="1">
      <alignment horizontal="center" vertical="center" textRotation="90" wrapText="1"/>
      <protection/>
    </xf>
    <xf numFmtId="0" fontId="28" fillId="2" borderId="61" xfId="56" applyFont="1" applyFill="1" applyBorder="1" applyAlignment="1">
      <alignment horizontal="center" vertical="center" wrapText="1"/>
      <protection/>
    </xf>
    <xf numFmtId="0" fontId="28" fillId="2" borderId="63" xfId="56" applyFont="1" applyFill="1" applyBorder="1" applyAlignment="1">
      <alignment horizontal="center" vertical="center" wrapText="1"/>
      <protection/>
    </xf>
    <xf numFmtId="0" fontId="28" fillId="2" borderId="56" xfId="56" applyFont="1" applyFill="1" applyBorder="1" applyAlignment="1">
      <alignment horizontal="center" vertical="center" wrapText="1"/>
      <protection/>
    </xf>
    <xf numFmtId="0" fontId="28" fillId="2" borderId="0" xfId="56" applyFont="1" applyFill="1" applyAlignment="1">
      <alignment horizontal="center" vertical="center" wrapText="1"/>
      <protection/>
    </xf>
    <xf numFmtId="0" fontId="28" fillId="2" borderId="64" xfId="56" applyFont="1" applyFill="1" applyBorder="1" applyAlignment="1">
      <alignment horizontal="center" vertical="center" wrapText="1"/>
      <protection/>
    </xf>
    <xf numFmtId="0" fontId="28" fillId="2" borderId="59" xfId="56" applyFont="1" applyFill="1" applyBorder="1" applyAlignment="1">
      <alignment horizontal="center" vertical="center" wrapText="1"/>
      <protection/>
    </xf>
    <xf numFmtId="0" fontId="28" fillId="2" borderId="25" xfId="56" applyFont="1" applyFill="1" applyBorder="1" applyAlignment="1">
      <alignment horizontal="center" vertical="center" wrapText="1"/>
      <protection/>
    </xf>
    <xf numFmtId="0" fontId="28" fillId="2" borderId="19" xfId="56" applyFont="1" applyFill="1" applyBorder="1" applyAlignment="1">
      <alignment horizontal="center" vertical="center" wrapText="1"/>
      <protection/>
    </xf>
    <xf numFmtId="0" fontId="28" fillId="2" borderId="65" xfId="56" applyFont="1" applyFill="1" applyBorder="1" applyAlignment="1">
      <alignment horizontal="center" vertical="center" wrapText="1"/>
      <protection/>
    </xf>
    <xf numFmtId="0" fontId="28" fillId="2" borderId="11" xfId="56" applyFont="1" applyFill="1" applyBorder="1" applyAlignment="1">
      <alignment horizontal="center" vertical="center" textRotation="90" wrapText="1"/>
      <protection/>
    </xf>
    <xf numFmtId="0" fontId="36" fillId="0" borderId="10" xfId="56" applyFont="1" applyBorder="1" applyAlignment="1">
      <alignment horizontal="center" vertical="center" textRotation="90" wrapText="1"/>
      <protection/>
    </xf>
    <xf numFmtId="0" fontId="28" fillId="37" borderId="10" xfId="56" applyFont="1" applyFill="1" applyBorder="1" applyAlignment="1">
      <alignment horizontal="center" vertical="center" textRotation="90" wrapText="1"/>
      <protection/>
    </xf>
    <xf numFmtId="0" fontId="44" fillId="0" borderId="0" xfId="56" applyFont="1" applyAlignment="1">
      <alignment vertical="center" textRotation="90" wrapText="1"/>
      <protection/>
    </xf>
    <xf numFmtId="0" fontId="45" fillId="0" borderId="0" xfId="56" applyFont="1" applyAlignment="1">
      <alignment vertical="center" textRotation="90" wrapText="1"/>
      <protection/>
    </xf>
    <xf numFmtId="0" fontId="44" fillId="0" borderId="0" xfId="56" applyFont="1" applyAlignment="1">
      <alignment horizontal="center" vertical="center" textRotation="90" wrapText="1"/>
      <protection/>
    </xf>
    <xf numFmtId="1" fontId="108" fillId="0" borderId="10" xfId="54" applyNumberFormat="1" applyFont="1" applyFill="1" applyBorder="1" applyAlignment="1">
      <alignment horizontal="center" vertical="center" textRotation="90" wrapText="1"/>
      <protection/>
    </xf>
    <xf numFmtId="0" fontId="28" fillId="2" borderId="61" xfId="0" applyFont="1" applyFill="1" applyBorder="1" applyAlignment="1">
      <alignment horizontal="center" vertical="center" wrapText="1"/>
    </xf>
    <xf numFmtId="0" fontId="28" fillId="2" borderId="63" xfId="0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8" fillId="2" borderId="56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0" fontId="28" fillId="2" borderId="64" xfId="0" applyFont="1" applyFill="1" applyBorder="1" applyAlignment="1">
      <alignment horizontal="center" vertical="center" wrapText="1"/>
    </xf>
    <xf numFmtId="0" fontId="28" fillId="2" borderId="59" xfId="0" applyFont="1" applyFill="1" applyBorder="1" applyAlignment="1">
      <alignment horizontal="center" vertical="center" wrapText="1"/>
    </xf>
    <xf numFmtId="0" fontId="28" fillId="2" borderId="65" xfId="0" applyFont="1" applyFill="1" applyBorder="1" applyAlignment="1">
      <alignment horizontal="center" vertical="center" wrapText="1"/>
    </xf>
    <xf numFmtId="0" fontId="39" fillId="2" borderId="15" xfId="0" applyFont="1" applyFill="1" applyBorder="1" applyAlignment="1">
      <alignment horizontal="center" vertical="center" textRotation="90" wrapText="1"/>
    </xf>
    <xf numFmtId="0" fontId="39" fillId="2" borderId="20" xfId="0" applyFont="1" applyFill="1" applyBorder="1" applyAlignment="1">
      <alignment horizontal="center" vertical="center" textRotation="90" wrapText="1"/>
    </xf>
    <xf numFmtId="0" fontId="39" fillId="2" borderId="11" xfId="0" applyFont="1" applyFill="1" applyBorder="1" applyAlignment="1">
      <alignment horizontal="center" vertical="center" textRotation="90" wrapText="1"/>
    </xf>
    <xf numFmtId="0" fontId="32" fillId="2" borderId="10" xfId="0" applyFont="1" applyFill="1" applyBorder="1" applyAlignment="1">
      <alignment horizontal="center" vertical="center" textRotation="90" wrapText="1"/>
    </xf>
    <xf numFmtId="0" fontId="32" fillId="2" borderId="15" xfId="0" applyFont="1" applyFill="1" applyBorder="1" applyAlignment="1">
      <alignment horizontal="center" vertical="center" textRotation="90" wrapText="1"/>
    </xf>
    <xf numFmtId="0" fontId="32" fillId="2" borderId="20" xfId="0" applyFont="1" applyFill="1" applyBorder="1" applyAlignment="1">
      <alignment horizontal="center" vertical="center" textRotation="90" wrapText="1"/>
    </xf>
    <xf numFmtId="1" fontId="38" fillId="2" borderId="15" xfId="0" applyNumberFormat="1" applyFont="1" applyFill="1" applyBorder="1" applyAlignment="1">
      <alignment horizontal="center" vertical="center" textRotation="90" wrapText="1"/>
    </xf>
    <xf numFmtId="1" fontId="38" fillId="2" borderId="20" xfId="0" applyNumberFormat="1" applyFont="1" applyFill="1" applyBorder="1" applyAlignment="1">
      <alignment horizontal="center" vertical="center" textRotation="90" wrapText="1"/>
    </xf>
    <xf numFmtId="0" fontId="35" fillId="0" borderId="10" xfId="0" applyFont="1" applyFill="1" applyBorder="1" applyAlignment="1">
      <alignment horizontal="center" vertical="center" wrapText="1" readingOrder="1"/>
    </xf>
    <xf numFmtId="0" fontId="35" fillId="0" borderId="36" xfId="0" applyFont="1" applyFill="1" applyBorder="1" applyAlignment="1">
      <alignment horizontal="center" vertical="center" wrapText="1" readingOrder="1"/>
    </xf>
    <xf numFmtId="0" fontId="27" fillId="0" borderId="10" xfId="0" applyFont="1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1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cid:image002.png@01CD8A91.8C79B590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85725</xdr:rowOff>
    </xdr:from>
    <xdr:to>
      <xdr:col>2</xdr:col>
      <xdr:colOff>504825</xdr:colOff>
      <xdr:row>2</xdr:row>
      <xdr:rowOff>609600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5725"/>
          <a:ext cx="2057400" cy="1857375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200025</xdr:rowOff>
    </xdr:from>
    <xdr:to>
      <xdr:col>2</xdr:col>
      <xdr:colOff>552450</xdr:colOff>
      <xdr:row>2</xdr:row>
      <xdr:rowOff>419100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0025"/>
          <a:ext cx="2057400" cy="1552575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3</xdr:col>
      <xdr:colOff>1171575</xdr:colOff>
      <xdr:row>3</xdr:row>
      <xdr:rowOff>123825</xdr:rowOff>
    </xdr:to>
    <xdr:pic>
      <xdr:nvPicPr>
        <xdr:cNvPr id="1" name="1 Imagen" descr="logoedi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2943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2</xdr:row>
      <xdr:rowOff>66675</xdr:rowOff>
    </xdr:to>
    <xdr:pic>
      <xdr:nvPicPr>
        <xdr:cNvPr id="1" name="1 Imagen" descr="logoedi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0</xdr:row>
      <xdr:rowOff>0</xdr:rowOff>
    </xdr:from>
    <xdr:to>
      <xdr:col>17</xdr:col>
      <xdr:colOff>57150</xdr:colOff>
      <xdr:row>1</xdr:row>
      <xdr:rowOff>142875</xdr:rowOff>
    </xdr:to>
    <xdr:pic>
      <xdr:nvPicPr>
        <xdr:cNvPr id="2" name="3 Imagen" descr="Descripción: cid:image006.png@01CD8A90.BE0A1D3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277850" y="0"/>
          <a:ext cx="1885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161925</xdr:rowOff>
    </xdr:from>
    <xdr:to>
      <xdr:col>2</xdr:col>
      <xdr:colOff>390525</xdr:colOff>
      <xdr:row>2</xdr:row>
      <xdr:rowOff>447675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"/>
          <a:ext cx="2028825" cy="16192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104775</xdr:rowOff>
    </xdr:from>
    <xdr:to>
      <xdr:col>2</xdr:col>
      <xdr:colOff>314325</xdr:colOff>
      <xdr:row>2</xdr:row>
      <xdr:rowOff>542925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4775"/>
          <a:ext cx="2047875" cy="17716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228600</xdr:rowOff>
    </xdr:from>
    <xdr:to>
      <xdr:col>2</xdr:col>
      <xdr:colOff>285750</xdr:colOff>
      <xdr:row>2</xdr:row>
      <xdr:rowOff>409575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28600"/>
          <a:ext cx="1304925" cy="1514475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142875</xdr:rowOff>
    </xdr:from>
    <xdr:to>
      <xdr:col>2</xdr:col>
      <xdr:colOff>381000</xdr:colOff>
      <xdr:row>2</xdr:row>
      <xdr:rowOff>390525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42875"/>
          <a:ext cx="2095500" cy="15811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INDENTIFICACI&#211;N%20DE%20PELIGROS%20VALORACION%20Y%20EVALUACI&#211;N%20DE%20RIESGOS%20PIEDECUES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INDENTIFICACI&#211;N%20DE%20PELIGROS%20VALORACION%20Y%20EVALUACI&#211;N%20DE%20RIESGOS%20BUCARAMAN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ADMINISTRATIVO"/>
      <sheetName val="DOCENTES"/>
      <sheetName val="MANTENIMIENTO"/>
      <sheetName val="SERVICIOS GENERALES"/>
      <sheetName val="VIGILANCIA"/>
      <sheetName val="VISITANTES -ESTUDIA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ADMINISTRATIVO"/>
      <sheetName val="DOCENTES"/>
      <sheetName val="MANTENIMIENTO"/>
      <sheetName val="SERVICIOS GENERALES"/>
      <sheetName val="VIGILANCIA"/>
      <sheetName val="MENSAJERO"/>
      <sheetName val="CONDUCTORES"/>
      <sheetName val="PROFESIONALES DE LA SALUD"/>
      <sheetName val="VISITANTES -ESTUDIAN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="64" zoomScaleNormal="64" zoomScalePageLayoutView="0" workbookViewId="0" topLeftCell="A1">
      <selection activeCell="G49" sqref="G49"/>
    </sheetView>
  </sheetViews>
  <sheetFormatPr defaultColWidth="11.421875" defaultRowHeight="15"/>
  <cols>
    <col min="1" max="1" width="32.7109375" style="160" customWidth="1"/>
    <col min="2" max="2" width="70.7109375" style="160" customWidth="1"/>
    <col min="3" max="3" width="15.00390625" style="160" customWidth="1"/>
    <col min="4" max="4" width="15.421875" style="160" customWidth="1"/>
    <col min="5" max="5" width="21.28125" style="160" bestFit="1" customWidth="1"/>
    <col min="6" max="6" width="18.421875" style="160" customWidth="1"/>
    <col min="7" max="7" width="28.00390625" style="160" customWidth="1"/>
    <col min="8" max="8" width="17.7109375" style="160" customWidth="1"/>
    <col min="9" max="16384" width="11.421875" style="160" customWidth="1"/>
  </cols>
  <sheetData>
    <row r="1" spans="1:8" ht="16.5" thickBot="1" thickTop="1">
      <c r="A1" s="276" t="s">
        <v>420</v>
      </c>
      <c r="B1" s="276"/>
      <c r="C1" s="276"/>
      <c r="D1" s="276"/>
      <c r="E1" s="276"/>
      <c r="F1" s="276"/>
      <c r="G1" s="276"/>
      <c r="H1" s="276"/>
    </row>
    <row r="2" spans="1:8" ht="16.5" customHeight="1" thickBot="1" thickTop="1">
      <c r="A2" s="277" t="s">
        <v>142</v>
      </c>
      <c r="B2" s="278"/>
      <c r="C2" s="278"/>
      <c r="D2" s="278"/>
      <c r="E2" s="278"/>
      <c r="F2" s="278"/>
      <c r="G2" s="278"/>
      <c r="H2" s="279"/>
    </row>
    <row r="3" spans="1:8" ht="27" thickBot="1" thickTop="1">
      <c r="A3" s="161"/>
      <c r="B3" s="162" t="s">
        <v>421</v>
      </c>
      <c r="C3" s="162" t="s">
        <v>422</v>
      </c>
      <c r="D3" s="162" t="s">
        <v>423</v>
      </c>
      <c r="E3" s="162" t="s">
        <v>424</v>
      </c>
      <c r="F3" s="162" t="s">
        <v>135</v>
      </c>
      <c r="G3" s="162" t="s">
        <v>425</v>
      </c>
      <c r="H3" s="162" t="s">
        <v>426</v>
      </c>
    </row>
    <row r="4" spans="1:8" ht="167.25" thickBot="1" thickTop="1">
      <c r="A4" s="280" t="s">
        <v>143</v>
      </c>
      <c r="B4" s="163" t="s">
        <v>427</v>
      </c>
      <c r="C4" s="164" t="s">
        <v>428</v>
      </c>
      <c r="D4" s="164" t="s">
        <v>429</v>
      </c>
      <c r="E4" s="164" t="s">
        <v>430</v>
      </c>
      <c r="F4" s="164" t="s">
        <v>431</v>
      </c>
      <c r="G4" s="164" t="s">
        <v>432</v>
      </c>
      <c r="H4" s="164" t="s">
        <v>433</v>
      </c>
    </row>
    <row r="5" spans="1:8" ht="141.75" thickBot="1" thickTop="1">
      <c r="A5" s="281"/>
      <c r="B5" s="163" t="s">
        <v>434</v>
      </c>
      <c r="C5" s="164" t="s">
        <v>435</v>
      </c>
      <c r="D5" s="164" t="s">
        <v>436</v>
      </c>
      <c r="E5" s="164" t="s">
        <v>437</v>
      </c>
      <c r="F5" s="164" t="s">
        <v>438</v>
      </c>
      <c r="G5" s="164" t="s">
        <v>439</v>
      </c>
      <c r="H5" s="164" t="s">
        <v>440</v>
      </c>
    </row>
    <row r="6" spans="1:8" ht="116.25" thickBot="1" thickTop="1">
      <c r="A6" s="281"/>
      <c r="B6" s="163" t="s">
        <v>441</v>
      </c>
      <c r="C6" s="164" t="s">
        <v>442</v>
      </c>
      <c r="D6" s="164" t="s">
        <v>443</v>
      </c>
      <c r="E6" s="164" t="s">
        <v>444</v>
      </c>
      <c r="F6" s="164" t="s">
        <v>445</v>
      </c>
      <c r="G6" s="164" t="s">
        <v>446</v>
      </c>
      <c r="H6" s="164" t="s">
        <v>447</v>
      </c>
    </row>
    <row r="7" spans="1:8" ht="141.75" thickBot="1" thickTop="1">
      <c r="A7" s="281"/>
      <c r="B7" s="163" t="s">
        <v>448</v>
      </c>
      <c r="C7" s="164" t="s">
        <v>449</v>
      </c>
      <c r="D7" s="164" t="s">
        <v>450</v>
      </c>
      <c r="E7" s="164" t="s">
        <v>451</v>
      </c>
      <c r="F7" s="164" t="s">
        <v>452</v>
      </c>
      <c r="G7" s="164" t="s">
        <v>453</v>
      </c>
      <c r="H7" s="164" t="s">
        <v>454</v>
      </c>
    </row>
    <row r="8" spans="1:8" ht="167.25" thickBot="1" thickTop="1">
      <c r="A8" s="281"/>
      <c r="B8" s="163" t="s">
        <v>455</v>
      </c>
      <c r="C8" s="164" t="s">
        <v>456</v>
      </c>
      <c r="D8" s="164" t="s">
        <v>457</v>
      </c>
      <c r="E8" s="164" t="s">
        <v>458</v>
      </c>
      <c r="F8" s="164"/>
      <c r="G8" s="164" t="s">
        <v>459</v>
      </c>
      <c r="H8" s="164" t="s">
        <v>460</v>
      </c>
    </row>
    <row r="9" spans="1:8" ht="78" thickBot="1" thickTop="1">
      <c r="A9" s="281"/>
      <c r="B9" s="163" t="s">
        <v>461</v>
      </c>
      <c r="C9" s="164" t="s">
        <v>462</v>
      </c>
      <c r="D9" s="164" t="s">
        <v>463</v>
      </c>
      <c r="E9" s="164" t="s">
        <v>464</v>
      </c>
      <c r="F9" s="164"/>
      <c r="G9" s="164" t="s">
        <v>465</v>
      </c>
      <c r="H9" s="164" t="s">
        <v>466</v>
      </c>
    </row>
    <row r="10" spans="1:8" ht="116.25" thickBot="1" thickTop="1">
      <c r="A10" s="281"/>
      <c r="B10" s="163" t="s">
        <v>467</v>
      </c>
      <c r="C10" s="164" t="s">
        <v>468</v>
      </c>
      <c r="D10" s="164"/>
      <c r="E10" s="164"/>
      <c r="F10" s="164"/>
      <c r="G10" s="164" t="s">
        <v>469</v>
      </c>
      <c r="H10" s="164"/>
    </row>
    <row r="11" spans="1:8" ht="16.5" thickBot="1" thickTop="1">
      <c r="A11" s="282"/>
      <c r="B11" s="163" t="s">
        <v>470</v>
      </c>
      <c r="C11" s="164"/>
      <c r="D11" s="164"/>
      <c r="E11" s="164"/>
      <c r="F11" s="164"/>
      <c r="G11" s="164" t="s">
        <v>471</v>
      </c>
      <c r="H11" s="164"/>
    </row>
    <row r="12" spans="1:8" ht="15.75" thickTop="1">
      <c r="A12" s="283"/>
      <c r="B12" s="284"/>
      <c r="C12" s="284"/>
      <c r="D12" s="284"/>
      <c r="E12" s="284"/>
      <c r="F12" s="284"/>
      <c r="G12" s="284"/>
      <c r="H12" s="285"/>
    </row>
    <row r="13" spans="1:8" ht="15.75" thickBot="1">
      <c r="A13" s="286"/>
      <c r="B13" s="287"/>
      <c r="C13" s="287"/>
      <c r="D13" s="287"/>
      <c r="E13" s="287"/>
      <c r="F13" s="287"/>
      <c r="G13" s="287"/>
      <c r="H13" s="288"/>
    </row>
    <row r="14" spans="1:10" ht="15.75" thickBot="1">
      <c r="A14" s="289" t="s">
        <v>472</v>
      </c>
      <c r="B14" s="290"/>
      <c r="C14" s="165"/>
      <c r="D14" s="166"/>
      <c r="E14" s="167"/>
      <c r="F14" s="167"/>
      <c r="G14" s="167"/>
      <c r="H14" s="167"/>
      <c r="I14" s="167"/>
      <c r="J14" s="167"/>
    </row>
    <row r="15" spans="1:10" ht="15.75" thickBot="1">
      <c r="A15" s="168" t="s">
        <v>473</v>
      </c>
      <c r="B15" s="169" t="s">
        <v>474</v>
      </c>
      <c r="C15" s="170"/>
      <c r="D15" s="166"/>
      <c r="E15" s="166"/>
      <c r="F15" s="166"/>
      <c r="G15" s="166"/>
      <c r="H15" s="167"/>
      <c r="I15" s="166"/>
      <c r="J15" s="166"/>
    </row>
    <row r="16" spans="1:10" ht="17.25" thickBot="1" thickTop="1">
      <c r="A16" s="291" t="s">
        <v>475</v>
      </c>
      <c r="B16" s="171" t="s">
        <v>476</v>
      </c>
      <c r="C16" s="170"/>
      <c r="D16" s="166"/>
      <c r="E16" s="292" t="s">
        <v>477</v>
      </c>
      <c r="F16" s="292"/>
      <c r="G16" s="292"/>
      <c r="H16" s="167"/>
      <c r="I16" s="166"/>
      <c r="J16" s="166"/>
    </row>
    <row r="17" spans="1:10" ht="16.5" thickBot="1" thickTop="1">
      <c r="A17" s="264"/>
      <c r="B17" s="171" t="s">
        <v>478</v>
      </c>
      <c r="C17" s="170"/>
      <c r="D17" s="166"/>
      <c r="E17" s="172" t="s">
        <v>479</v>
      </c>
      <c r="F17" s="172" t="s">
        <v>480</v>
      </c>
      <c r="G17" s="172" t="s">
        <v>481</v>
      </c>
      <c r="H17" s="167"/>
      <c r="I17" s="166"/>
      <c r="J17" s="166"/>
    </row>
    <row r="18" spans="1:10" ht="116.25" thickBot="1" thickTop="1">
      <c r="A18" s="264"/>
      <c r="B18" s="171" t="s">
        <v>482</v>
      </c>
      <c r="C18" s="170"/>
      <c r="D18" s="166"/>
      <c r="E18" s="173" t="s">
        <v>483</v>
      </c>
      <c r="F18" s="173">
        <v>10</v>
      </c>
      <c r="G18" s="164" t="s">
        <v>484</v>
      </c>
      <c r="H18" s="167"/>
      <c r="I18" s="166"/>
      <c r="J18" s="166"/>
    </row>
    <row r="19" spans="1:10" ht="78" customHeight="1" thickBot="1" thickTop="1">
      <c r="A19" s="264"/>
      <c r="B19" s="171" t="s">
        <v>485</v>
      </c>
      <c r="C19" s="170"/>
      <c r="D19" s="166"/>
      <c r="E19" s="173" t="s">
        <v>486</v>
      </c>
      <c r="F19" s="173">
        <v>6</v>
      </c>
      <c r="G19" s="164" t="s">
        <v>487</v>
      </c>
      <c r="H19" s="167"/>
      <c r="I19" s="166"/>
      <c r="J19" s="166"/>
    </row>
    <row r="20" spans="1:10" ht="103.5" thickBot="1" thickTop="1">
      <c r="A20" s="264"/>
      <c r="B20" s="171" t="s">
        <v>488</v>
      </c>
      <c r="C20" s="170"/>
      <c r="D20" s="166"/>
      <c r="E20" s="173" t="s">
        <v>418</v>
      </c>
      <c r="F20" s="173">
        <v>2</v>
      </c>
      <c r="G20" s="164" t="s">
        <v>489</v>
      </c>
      <c r="H20" s="167"/>
      <c r="I20" s="166"/>
      <c r="J20" s="166"/>
    </row>
    <row r="21" spans="1:10" ht="78" thickBot="1" thickTop="1">
      <c r="A21" s="264"/>
      <c r="B21" s="171" t="s">
        <v>490</v>
      </c>
      <c r="C21" s="170"/>
      <c r="D21" s="166"/>
      <c r="E21" s="173" t="s">
        <v>417</v>
      </c>
      <c r="F21" s="164" t="s">
        <v>491</v>
      </c>
      <c r="G21" s="164" t="s">
        <v>492</v>
      </c>
      <c r="H21" s="167"/>
      <c r="I21" s="174"/>
      <c r="J21" s="175"/>
    </row>
    <row r="22" spans="1:10" ht="39" thickBot="1">
      <c r="A22" s="264"/>
      <c r="B22" s="176" t="s">
        <v>493</v>
      </c>
      <c r="C22" s="170"/>
      <c r="D22" s="166"/>
      <c r="E22" s="167"/>
      <c r="F22" s="167"/>
      <c r="G22" s="167"/>
      <c r="H22" s="167"/>
      <c r="I22" s="167"/>
      <c r="J22" s="167"/>
    </row>
    <row r="23" spans="1:10" ht="15.75" thickBot="1">
      <c r="A23" s="265"/>
      <c r="B23" s="171" t="s">
        <v>494</v>
      </c>
      <c r="C23" s="170"/>
      <c r="D23" s="166"/>
      <c r="E23" s="166"/>
      <c r="F23" s="166"/>
      <c r="G23" s="166"/>
      <c r="H23" s="167"/>
      <c r="I23" s="166"/>
      <c r="J23" s="166"/>
    </row>
    <row r="24" spans="1:10" ht="16.5" thickBot="1">
      <c r="A24" s="263" t="s">
        <v>495</v>
      </c>
      <c r="B24" s="171" t="s">
        <v>482</v>
      </c>
      <c r="C24" s="170"/>
      <c r="D24" s="166"/>
      <c r="E24" s="268" t="s">
        <v>496</v>
      </c>
      <c r="F24" s="268"/>
      <c r="G24" s="268"/>
      <c r="H24" s="167"/>
      <c r="I24" s="166"/>
      <c r="J24" s="166"/>
    </row>
    <row r="25" spans="1:10" ht="16.5" thickBot="1" thickTop="1">
      <c r="A25" s="265"/>
      <c r="B25" s="171" t="s">
        <v>497</v>
      </c>
      <c r="C25" s="170"/>
      <c r="D25" s="166"/>
      <c r="E25" s="172" t="s">
        <v>498</v>
      </c>
      <c r="F25" s="172" t="s">
        <v>499</v>
      </c>
      <c r="G25" s="172" t="s">
        <v>481</v>
      </c>
      <c r="H25" s="167"/>
      <c r="I25" s="166"/>
      <c r="J25" s="166"/>
    </row>
    <row r="26" spans="1:10" ht="65.25" customHeight="1" thickBot="1" thickTop="1">
      <c r="A26" s="263" t="s">
        <v>500</v>
      </c>
      <c r="B26" s="171" t="s">
        <v>501</v>
      </c>
      <c r="C26" s="170"/>
      <c r="D26" s="166"/>
      <c r="E26" s="164" t="s">
        <v>502</v>
      </c>
      <c r="F26" s="164">
        <v>4</v>
      </c>
      <c r="G26" s="164" t="s">
        <v>503</v>
      </c>
      <c r="H26" s="167"/>
      <c r="I26" s="166"/>
      <c r="J26" s="166"/>
    </row>
    <row r="27" spans="1:10" ht="52.5" thickBot="1" thickTop="1">
      <c r="A27" s="264"/>
      <c r="B27" s="171" t="s">
        <v>504</v>
      </c>
      <c r="C27" s="170"/>
      <c r="D27" s="166"/>
      <c r="E27" s="164" t="s">
        <v>505</v>
      </c>
      <c r="F27" s="164">
        <v>3</v>
      </c>
      <c r="G27" s="164" t="s">
        <v>506</v>
      </c>
      <c r="H27" s="167"/>
      <c r="I27" s="166"/>
      <c r="J27" s="166"/>
    </row>
    <row r="28" spans="1:10" ht="52.5" thickBot="1" thickTop="1">
      <c r="A28" s="264"/>
      <c r="B28" s="176" t="s">
        <v>507</v>
      </c>
      <c r="C28" s="170"/>
      <c r="D28" s="166"/>
      <c r="E28" s="164" t="s">
        <v>508</v>
      </c>
      <c r="F28" s="164">
        <v>2</v>
      </c>
      <c r="G28" s="164" t="s">
        <v>509</v>
      </c>
      <c r="H28" s="167"/>
      <c r="I28" s="166"/>
      <c r="J28" s="166"/>
    </row>
    <row r="29" spans="1:10" ht="32.25" customHeight="1" thickBot="1" thickTop="1">
      <c r="A29" s="264"/>
      <c r="B29" s="177" t="s">
        <v>510</v>
      </c>
      <c r="C29" s="170"/>
      <c r="D29" s="166"/>
      <c r="E29" s="164" t="s">
        <v>511</v>
      </c>
      <c r="F29" s="164">
        <v>1</v>
      </c>
      <c r="G29" s="164" t="s">
        <v>512</v>
      </c>
      <c r="H29" s="167"/>
      <c r="I29" s="166"/>
      <c r="J29" s="166"/>
    </row>
    <row r="30" spans="1:10" ht="15.75" thickBot="1">
      <c r="A30" s="264"/>
      <c r="B30" s="171" t="s">
        <v>513</v>
      </c>
      <c r="C30" s="170"/>
      <c r="D30" s="166"/>
      <c r="E30" s="178"/>
      <c r="F30" s="178"/>
      <c r="G30" s="178"/>
      <c r="H30" s="167"/>
      <c r="I30" s="175"/>
      <c r="J30" s="175"/>
    </row>
    <row r="31" spans="1:10" ht="16.5" thickBot="1">
      <c r="A31" s="264"/>
      <c r="B31" s="171" t="s">
        <v>514</v>
      </c>
      <c r="C31" s="170"/>
      <c r="D31" s="269" t="s">
        <v>515</v>
      </c>
      <c r="E31" s="270"/>
      <c r="F31" s="270"/>
      <c r="G31" s="270"/>
      <c r="H31" s="270"/>
      <c r="I31" s="270"/>
      <c r="J31" s="166"/>
    </row>
    <row r="32" spans="1:10" ht="15.75" thickBot="1">
      <c r="A32" s="265"/>
      <c r="B32" s="171" t="s">
        <v>516</v>
      </c>
      <c r="C32" s="170"/>
      <c r="D32" s="271" t="s">
        <v>517</v>
      </c>
      <c r="E32" s="271"/>
      <c r="F32" s="272" t="s">
        <v>518</v>
      </c>
      <c r="G32" s="273"/>
      <c r="H32" s="273"/>
      <c r="I32" s="274"/>
      <c r="J32" s="166"/>
    </row>
    <row r="33" spans="1:10" ht="15.75" thickBot="1">
      <c r="A33" s="263" t="s">
        <v>519</v>
      </c>
      <c r="B33" s="171" t="s">
        <v>520</v>
      </c>
      <c r="C33" s="170"/>
      <c r="D33" s="271"/>
      <c r="E33" s="271"/>
      <c r="F33" s="179">
        <v>4</v>
      </c>
      <c r="G33" s="180">
        <v>3</v>
      </c>
      <c r="H33" s="180">
        <v>2</v>
      </c>
      <c r="I33" s="180">
        <v>1</v>
      </c>
      <c r="J33" s="166"/>
    </row>
    <row r="34" spans="1:10" ht="15.75" thickBot="1">
      <c r="A34" s="264"/>
      <c r="B34" s="171" t="s">
        <v>521</v>
      </c>
      <c r="C34" s="170"/>
      <c r="D34" s="275" t="s">
        <v>522</v>
      </c>
      <c r="E34" s="180">
        <v>10</v>
      </c>
      <c r="F34" s="181" t="s">
        <v>523</v>
      </c>
      <c r="G34" s="181" t="s">
        <v>524</v>
      </c>
      <c r="H34" s="181" t="s">
        <v>525</v>
      </c>
      <c r="I34" s="181" t="s">
        <v>526</v>
      </c>
      <c r="J34" s="166"/>
    </row>
    <row r="35" spans="1:10" ht="15.75" thickBot="1">
      <c r="A35" s="265"/>
      <c r="B35" s="171" t="s">
        <v>510</v>
      </c>
      <c r="C35" s="170"/>
      <c r="D35" s="275"/>
      <c r="E35" s="180">
        <v>6</v>
      </c>
      <c r="F35" s="182" t="s">
        <v>527</v>
      </c>
      <c r="G35" s="181" t="s">
        <v>528</v>
      </c>
      <c r="H35" s="181" t="s">
        <v>529</v>
      </c>
      <c r="I35" s="183" t="s">
        <v>530</v>
      </c>
      <c r="J35" s="166"/>
    </row>
    <row r="36" spans="1:10" ht="15.75" thickBot="1">
      <c r="A36" s="263" t="s">
        <v>531</v>
      </c>
      <c r="B36" s="184" t="s">
        <v>532</v>
      </c>
      <c r="C36" s="170"/>
      <c r="D36" s="275"/>
      <c r="E36" s="180">
        <v>2</v>
      </c>
      <c r="F36" s="185" t="s">
        <v>533</v>
      </c>
      <c r="G36" s="183" t="s">
        <v>530</v>
      </c>
      <c r="H36" s="180" t="s">
        <v>534</v>
      </c>
      <c r="I36" s="180" t="s">
        <v>535</v>
      </c>
      <c r="J36" s="166"/>
    </row>
    <row r="37" spans="1:10" ht="15.75" thickBot="1">
      <c r="A37" s="264"/>
      <c r="B37" s="184" t="s">
        <v>536</v>
      </c>
      <c r="C37" s="170"/>
      <c r="D37" s="186"/>
      <c r="E37" s="187"/>
      <c r="F37" s="187"/>
      <c r="G37" s="187"/>
      <c r="H37" s="188"/>
      <c r="I37" s="189"/>
      <c r="J37" s="166"/>
    </row>
    <row r="38" spans="1:10" ht="16.5" thickBot="1" thickTop="1">
      <c r="A38" s="264"/>
      <c r="B38" s="184" t="s">
        <v>537</v>
      </c>
      <c r="C38" s="170"/>
      <c r="D38" s="178"/>
      <c r="E38" s="266" t="s">
        <v>538</v>
      </c>
      <c r="F38" s="266"/>
      <c r="G38" s="266"/>
      <c r="H38" s="167"/>
      <c r="I38" s="175"/>
      <c r="J38" s="166"/>
    </row>
    <row r="39" spans="1:10" ht="16.5" thickBot="1" thickTop="1">
      <c r="A39" s="265"/>
      <c r="B39" s="184" t="s">
        <v>539</v>
      </c>
      <c r="C39" s="170"/>
      <c r="D39" s="178"/>
      <c r="E39" s="172" t="s">
        <v>517</v>
      </c>
      <c r="F39" s="172" t="s">
        <v>540</v>
      </c>
      <c r="G39" s="172" t="s">
        <v>481</v>
      </c>
      <c r="H39" s="167"/>
      <c r="I39" s="175"/>
      <c r="J39" s="166"/>
    </row>
    <row r="40" spans="1:10" ht="78" thickBot="1" thickTop="1">
      <c r="A40" s="263" t="s">
        <v>541</v>
      </c>
      <c r="B40" s="177" t="s">
        <v>542</v>
      </c>
      <c r="C40" s="170"/>
      <c r="D40" s="178"/>
      <c r="E40" s="164" t="s">
        <v>483</v>
      </c>
      <c r="F40" s="164" t="s">
        <v>543</v>
      </c>
      <c r="G40" s="164" t="s">
        <v>544</v>
      </c>
      <c r="H40" s="167"/>
      <c r="I40" s="175"/>
      <c r="J40" s="166"/>
    </row>
    <row r="41" spans="1:10" ht="103.5" thickBot="1" thickTop="1">
      <c r="A41" s="264"/>
      <c r="B41" s="177" t="s">
        <v>545</v>
      </c>
      <c r="C41" s="170"/>
      <c r="D41" s="178"/>
      <c r="E41" s="164" t="s">
        <v>486</v>
      </c>
      <c r="F41" s="164" t="s">
        <v>546</v>
      </c>
      <c r="G41" s="164" t="s">
        <v>547</v>
      </c>
      <c r="H41" s="167"/>
      <c r="I41" s="175"/>
      <c r="J41" s="166"/>
    </row>
    <row r="42" spans="1:10" ht="78" thickBot="1" thickTop="1">
      <c r="A42" s="264"/>
      <c r="B42" s="177" t="s">
        <v>548</v>
      </c>
      <c r="C42" s="170"/>
      <c r="D42" s="178"/>
      <c r="E42" s="164" t="s">
        <v>418</v>
      </c>
      <c r="F42" s="164" t="s">
        <v>549</v>
      </c>
      <c r="G42" s="164" t="s">
        <v>550</v>
      </c>
      <c r="H42" s="167"/>
      <c r="I42" s="175"/>
      <c r="J42" s="166"/>
    </row>
    <row r="43" spans="1:10" ht="103.5" thickBot="1" thickTop="1">
      <c r="A43" s="264"/>
      <c r="B43" s="176" t="s">
        <v>551</v>
      </c>
      <c r="C43" s="170"/>
      <c r="D43" s="178"/>
      <c r="E43" s="164" t="s">
        <v>417</v>
      </c>
      <c r="F43" s="164" t="s">
        <v>552</v>
      </c>
      <c r="G43" s="164" t="s">
        <v>553</v>
      </c>
      <c r="H43" s="167"/>
      <c r="I43" s="175"/>
      <c r="J43" s="166"/>
    </row>
    <row r="44" spans="1:10" ht="15.75" thickBot="1">
      <c r="A44" s="264"/>
      <c r="B44" s="177" t="s">
        <v>554</v>
      </c>
      <c r="C44" s="170"/>
      <c r="D44" s="178"/>
      <c r="E44" s="178"/>
      <c r="F44" s="178"/>
      <c r="G44" s="178"/>
      <c r="H44" s="167"/>
      <c r="I44" s="175"/>
      <c r="J44" s="166"/>
    </row>
    <row r="45" spans="1:10" ht="15.75" thickBot="1">
      <c r="A45" s="264"/>
      <c r="B45" s="177" t="s">
        <v>555</v>
      </c>
      <c r="C45" s="170"/>
      <c r="D45" s="166"/>
      <c r="E45" s="167"/>
      <c r="F45" s="167"/>
      <c r="G45" s="167"/>
      <c r="H45" s="167"/>
      <c r="I45" s="167"/>
      <c r="J45" s="167"/>
    </row>
    <row r="46" spans="1:10" ht="16.5" thickBot="1" thickTop="1">
      <c r="A46" s="264"/>
      <c r="B46" s="177" t="s">
        <v>556</v>
      </c>
      <c r="C46" s="170"/>
      <c r="D46" s="166"/>
      <c r="E46" s="266" t="s">
        <v>557</v>
      </c>
      <c r="F46" s="266"/>
      <c r="G46" s="266"/>
      <c r="H46" s="167"/>
      <c r="I46" s="167"/>
      <c r="J46" s="167"/>
    </row>
    <row r="47" spans="1:10" ht="16.5" thickBot="1" thickTop="1">
      <c r="A47" s="265"/>
      <c r="B47" s="177" t="s">
        <v>482</v>
      </c>
      <c r="C47" s="170"/>
      <c r="D47" s="166"/>
      <c r="E47" s="254" t="s">
        <v>558</v>
      </c>
      <c r="F47" s="254" t="s">
        <v>559</v>
      </c>
      <c r="G47" s="190" t="s">
        <v>481</v>
      </c>
      <c r="H47" s="167"/>
      <c r="I47" s="167"/>
      <c r="J47" s="167"/>
    </row>
    <row r="48" spans="1:10" ht="16.5" thickBot="1" thickTop="1">
      <c r="A48" s="263" t="s">
        <v>560</v>
      </c>
      <c r="B48" s="177" t="s">
        <v>561</v>
      </c>
      <c r="C48" s="170"/>
      <c r="D48" s="166"/>
      <c r="E48" s="254"/>
      <c r="F48" s="254"/>
      <c r="G48" s="190" t="s">
        <v>562</v>
      </c>
      <c r="H48" s="167"/>
      <c r="I48" s="167"/>
      <c r="J48" s="167"/>
    </row>
    <row r="49" spans="1:10" ht="16.5" thickBot="1" thickTop="1">
      <c r="A49" s="264"/>
      <c r="B49" s="177" t="s">
        <v>563</v>
      </c>
      <c r="C49" s="170"/>
      <c r="D49" s="166"/>
      <c r="E49" s="191" t="s">
        <v>564</v>
      </c>
      <c r="F49" s="173">
        <v>100</v>
      </c>
      <c r="G49" s="192" t="s">
        <v>565</v>
      </c>
      <c r="H49" s="167"/>
      <c r="I49" s="167"/>
      <c r="J49" s="167"/>
    </row>
    <row r="50" spans="1:10" ht="39.75" thickBot="1" thickTop="1">
      <c r="A50" s="264"/>
      <c r="B50" s="177" t="s">
        <v>566</v>
      </c>
      <c r="C50" s="170"/>
      <c r="D50" s="166"/>
      <c r="E50" s="191" t="s">
        <v>567</v>
      </c>
      <c r="F50" s="173">
        <v>60</v>
      </c>
      <c r="G50" s="192" t="s">
        <v>568</v>
      </c>
      <c r="H50" s="167"/>
      <c r="I50" s="167"/>
      <c r="J50" s="167"/>
    </row>
    <row r="51" spans="1:10" ht="39.75" thickBot="1" thickTop="1">
      <c r="A51" s="265"/>
      <c r="B51" s="177" t="s">
        <v>569</v>
      </c>
      <c r="C51" s="170"/>
      <c r="D51" s="166"/>
      <c r="E51" s="191" t="s">
        <v>570</v>
      </c>
      <c r="F51" s="173">
        <v>25</v>
      </c>
      <c r="G51" s="192" t="s">
        <v>571</v>
      </c>
      <c r="H51" s="167"/>
      <c r="I51" s="167"/>
      <c r="J51" s="167"/>
    </row>
    <row r="52" spans="1:10" ht="27" thickBot="1" thickTop="1">
      <c r="A52" s="263" t="s">
        <v>572</v>
      </c>
      <c r="B52" s="177" t="s">
        <v>573</v>
      </c>
      <c r="C52" s="170"/>
      <c r="D52" s="166"/>
      <c r="E52" s="191" t="s">
        <v>574</v>
      </c>
      <c r="F52" s="173">
        <v>10</v>
      </c>
      <c r="G52" s="192" t="s">
        <v>575</v>
      </c>
      <c r="H52" s="167"/>
      <c r="I52" s="167"/>
      <c r="J52" s="167"/>
    </row>
    <row r="53" spans="1:10" ht="15.75" thickBot="1">
      <c r="A53" s="264"/>
      <c r="B53" s="177" t="s">
        <v>576</v>
      </c>
      <c r="C53" s="170"/>
      <c r="D53" s="166"/>
      <c r="E53" s="174"/>
      <c r="F53" s="175"/>
      <c r="G53" s="193"/>
      <c r="H53" s="167"/>
      <c r="I53" s="167"/>
      <c r="J53" s="167"/>
    </row>
    <row r="54" spans="1:10" ht="15.75" thickBot="1">
      <c r="A54" s="265"/>
      <c r="B54" s="177" t="s">
        <v>482</v>
      </c>
      <c r="C54" s="170"/>
      <c r="D54" s="166"/>
      <c r="E54" s="267" t="s">
        <v>577</v>
      </c>
      <c r="F54" s="267"/>
      <c r="G54" s="267"/>
      <c r="H54" s="267"/>
      <c r="I54" s="267"/>
      <c r="J54" s="267"/>
    </row>
    <row r="55" spans="1:10" ht="16.5" thickBot="1" thickTop="1">
      <c r="A55" s="194" t="s">
        <v>578</v>
      </c>
      <c r="B55" s="177" t="s">
        <v>579</v>
      </c>
      <c r="C55" s="170"/>
      <c r="E55" s="254" t="s">
        <v>580</v>
      </c>
      <c r="F55" s="254"/>
      <c r="G55" s="255" t="s">
        <v>581</v>
      </c>
      <c r="H55" s="256"/>
      <c r="I55" s="256"/>
      <c r="J55" s="257"/>
    </row>
    <row r="56" spans="1:10" ht="16.5" thickBot="1" thickTop="1">
      <c r="A56" s="194" t="s">
        <v>582</v>
      </c>
      <c r="B56" s="195" t="s">
        <v>474</v>
      </c>
      <c r="C56" s="170"/>
      <c r="D56" s="166"/>
      <c r="E56" s="254"/>
      <c r="F56" s="254"/>
      <c r="G56" s="192" t="s">
        <v>583</v>
      </c>
      <c r="H56" s="196" t="s">
        <v>584</v>
      </c>
      <c r="I56" s="197" t="s">
        <v>585</v>
      </c>
      <c r="J56" s="197" t="s">
        <v>586</v>
      </c>
    </row>
    <row r="57" spans="1:10" ht="16.5" thickBot="1" thickTop="1">
      <c r="A57" s="194" t="s">
        <v>427</v>
      </c>
      <c r="B57" s="171" t="s">
        <v>587</v>
      </c>
      <c r="C57" s="170"/>
      <c r="D57" s="166"/>
      <c r="E57" s="258" t="s">
        <v>588</v>
      </c>
      <c r="F57" s="173">
        <v>100</v>
      </c>
      <c r="G57" s="198" t="s">
        <v>589</v>
      </c>
      <c r="H57" s="199" t="s">
        <v>590</v>
      </c>
      <c r="I57" s="199" t="s">
        <v>591</v>
      </c>
      <c r="J57" s="200" t="s">
        <v>592</v>
      </c>
    </row>
    <row r="58" spans="1:10" ht="16.5" thickBot="1" thickTop="1">
      <c r="A58" s="194" t="s">
        <v>434</v>
      </c>
      <c r="B58" s="171" t="s">
        <v>593</v>
      </c>
      <c r="C58" s="170"/>
      <c r="D58" s="166"/>
      <c r="E58" s="258"/>
      <c r="F58" s="259">
        <v>60</v>
      </c>
      <c r="G58" s="260" t="s">
        <v>594</v>
      </c>
      <c r="H58" s="260" t="s">
        <v>595</v>
      </c>
      <c r="I58" s="261" t="s">
        <v>596</v>
      </c>
      <c r="J58" s="200" t="s">
        <v>597</v>
      </c>
    </row>
    <row r="59" spans="1:10" ht="16.5" thickBot="1" thickTop="1">
      <c r="A59" s="194" t="s">
        <v>441</v>
      </c>
      <c r="B59" s="171" t="s">
        <v>598</v>
      </c>
      <c r="C59" s="170"/>
      <c r="D59" s="166"/>
      <c r="E59" s="258"/>
      <c r="F59" s="259"/>
      <c r="G59" s="260"/>
      <c r="H59" s="260"/>
      <c r="I59" s="261"/>
      <c r="J59" s="202" t="s">
        <v>599</v>
      </c>
    </row>
    <row r="60" spans="1:10" ht="39.75" thickBot="1" thickTop="1">
      <c r="A60" s="203" t="s">
        <v>600</v>
      </c>
      <c r="B60" s="171"/>
      <c r="C60" s="170"/>
      <c r="D60" s="166"/>
      <c r="E60" s="258"/>
      <c r="F60" s="173">
        <v>25</v>
      </c>
      <c r="G60" s="198" t="s">
        <v>601</v>
      </c>
      <c r="H60" s="201" t="s">
        <v>602</v>
      </c>
      <c r="I60" s="201" t="s">
        <v>603</v>
      </c>
      <c r="J60" s="204" t="s">
        <v>604</v>
      </c>
    </row>
    <row r="61" spans="1:10" ht="16.5" thickBot="1" thickTop="1">
      <c r="A61" s="194" t="s">
        <v>605</v>
      </c>
      <c r="B61" s="171"/>
      <c r="C61" s="170"/>
      <c r="D61" s="166"/>
      <c r="E61" s="258"/>
      <c r="F61" s="259">
        <v>10</v>
      </c>
      <c r="G61" s="261" t="s">
        <v>606</v>
      </c>
      <c r="H61" s="201" t="s">
        <v>607</v>
      </c>
      <c r="I61" s="262" t="s">
        <v>608</v>
      </c>
      <c r="J61" s="249" t="s">
        <v>609</v>
      </c>
    </row>
    <row r="62" spans="1:10" ht="16.5" thickBot="1" thickTop="1">
      <c r="A62" s="194" t="s">
        <v>461</v>
      </c>
      <c r="B62" s="171"/>
      <c r="C62" s="250"/>
      <c r="D62" s="166"/>
      <c r="E62" s="258"/>
      <c r="F62" s="259"/>
      <c r="G62" s="261"/>
      <c r="H62" s="205" t="s">
        <v>610</v>
      </c>
      <c r="I62" s="262"/>
      <c r="J62" s="249"/>
    </row>
    <row r="63" spans="1:10" ht="15.75" thickBot="1">
      <c r="A63" s="194" t="s">
        <v>467</v>
      </c>
      <c r="B63" s="176"/>
      <c r="C63" s="250"/>
      <c r="D63" s="166"/>
      <c r="E63" s="178"/>
      <c r="F63" s="175"/>
      <c r="G63" s="206"/>
      <c r="H63" s="207"/>
      <c r="I63" s="208"/>
      <c r="J63" s="206"/>
    </row>
    <row r="64" spans="1:10" ht="15.75" thickBot="1">
      <c r="A64" s="203" t="s">
        <v>470</v>
      </c>
      <c r="B64" s="171"/>
      <c r="C64" s="250"/>
      <c r="D64" s="166"/>
      <c r="E64" s="178"/>
      <c r="F64" s="175"/>
      <c r="G64" s="206"/>
      <c r="H64" s="207"/>
      <c r="I64" s="208"/>
      <c r="J64" s="206"/>
    </row>
    <row r="65" spans="3:10" ht="15">
      <c r="C65" s="250"/>
      <c r="D65" s="166"/>
      <c r="E65" s="166"/>
      <c r="F65" s="166"/>
      <c r="G65" s="166"/>
      <c r="H65" s="167"/>
      <c r="I65" s="208"/>
      <c r="J65" s="206"/>
    </row>
    <row r="66" spans="3:10" ht="15.75" thickBot="1">
      <c r="C66" s="250"/>
      <c r="D66" s="166"/>
      <c r="E66" s="252" t="s">
        <v>611</v>
      </c>
      <c r="F66" s="252"/>
      <c r="G66" s="252"/>
      <c r="H66" s="167"/>
      <c r="I66" s="208"/>
      <c r="J66" s="206"/>
    </row>
    <row r="67" spans="3:10" ht="16.5" thickBot="1" thickTop="1">
      <c r="C67" s="250"/>
      <c r="D67" s="166"/>
      <c r="E67" s="209" t="s">
        <v>612</v>
      </c>
      <c r="F67" s="209" t="s">
        <v>613</v>
      </c>
      <c r="G67" s="210" t="s">
        <v>481</v>
      </c>
      <c r="H67" s="167"/>
      <c r="I67" s="208"/>
      <c r="J67" s="206"/>
    </row>
    <row r="68" spans="3:10" ht="52.5" thickBot="1" thickTop="1">
      <c r="C68" s="250"/>
      <c r="D68" s="166"/>
      <c r="E68" s="173" t="s">
        <v>16</v>
      </c>
      <c r="F68" s="173" t="s">
        <v>614</v>
      </c>
      <c r="G68" s="192" t="s">
        <v>615</v>
      </c>
      <c r="H68" s="167"/>
      <c r="I68" s="208"/>
      <c r="J68" s="206"/>
    </row>
    <row r="69" spans="3:10" ht="65.25" thickBot="1" thickTop="1">
      <c r="C69" s="250"/>
      <c r="D69" s="166"/>
      <c r="E69" s="173" t="s">
        <v>415</v>
      </c>
      <c r="F69" s="173" t="s">
        <v>616</v>
      </c>
      <c r="G69" s="192" t="s">
        <v>617</v>
      </c>
      <c r="H69" s="167"/>
      <c r="I69" s="208"/>
      <c r="J69" s="206"/>
    </row>
    <row r="70" spans="3:10" ht="39.75" thickBot="1" thickTop="1">
      <c r="C70" s="250"/>
      <c r="D70" s="166"/>
      <c r="E70" s="173" t="s">
        <v>413</v>
      </c>
      <c r="F70" s="173" t="s">
        <v>618</v>
      </c>
      <c r="G70" s="192" t="s">
        <v>619</v>
      </c>
      <c r="H70" s="167"/>
      <c r="I70" s="208"/>
      <c r="J70" s="206"/>
    </row>
    <row r="71" spans="3:10" ht="90.75" thickBot="1" thickTop="1">
      <c r="C71" s="251"/>
      <c r="D71" s="166"/>
      <c r="E71" s="173" t="s">
        <v>620</v>
      </c>
      <c r="F71" s="173">
        <v>20</v>
      </c>
      <c r="G71" s="192" t="s">
        <v>621</v>
      </c>
      <c r="H71" s="167"/>
      <c r="I71" s="167"/>
      <c r="J71" s="167"/>
    </row>
    <row r="72" spans="4:10" ht="15">
      <c r="D72" s="166"/>
      <c r="E72" s="175"/>
      <c r="F72" s="175"/>
      <c r="G72" s="193"/>
      <c r="H72" s="167"/>
      <c r="I72" s="167"/>
      <c r="J72" s="167"/>
    </row>
    <row r="73" spans="4:10" ht="15">
      <c r="D73" s="166"/>
      <c r="E73" s="167"/>
      <c r="F73" s="167"/>
      <c r="G73" s="167"/>
      <c r="H73" s="167"/>
      <c r="I73" s="167"/>
      <c r="J73" s="167"/>
    </row>
    <row r="74" spans="4:10" ht="15.75" thickBot="1">
      <c r="D74" s="166"/>
      <c r="E74" s="167"/>
      <c r="F74" s="166"/>
      <c r="G74" s="167"/>
      <c r="H74" s="167"/>
      <c r="I74" s="167"/>
      <c r="J74" s="167"/>
    </row>
    <row r="75" spans="4:10" ht="16.5" thickBot="1" thickTop="1">
      <c r="D75" s="166"/>
      <c r="E75" s="167"/>
      <c r="F75" s="253" t="s">
        <v>622</v>
      </c>
      <c r="G75" s="253"/>
      <c r="H75" s="167"/>
      <c r="I75" s="167"/>
      <c r="J75" s="167"/>
    </row>
    <row r="76" spans="4:10" ht="16.5" thickBot="1" thickTop="1">
      <c r="D76" s="166"/>
      <c r="E76" s="167"/>
      <c r="F76" s="211" t="s">
        <v>612</v>
      </c>
      <c r="G76" s="190" t="s">
        <v>481</v>
      </c>
      <c r="H76" s="167"/>
      <c r="I76" s="167"/>
      <c r="J76" s="167"/>
    </row>
    <row r="77" spans="4:10" ht="16.5" thickBot="1" thickTop="1">
      <c r="D77" s="166"/>
      <c r="E77" s="167"/>
      <c r="F77" s="173" t="s">
        <v>16</v>
      </c>
      <c r="G77" s="192" t="s">
        <v>623</v>
      </c>
      <c r="H77" s="167"/>
      <c r="I77" s="167"/>
      <c r="J77" s="167"/>
    </row>
    <row r="78" spans="4:10" ht="27" thickBot="1" thickTop="1">
      <c r="D78" s="166"/>
      <c r="E78" s="167"/>
      <c r="F78" s="173" t="s">
        <v>415</v>
      </c>
      <c r="G78" s="192" t="s">
        <v>624</v>
      </c>
      <c r="H78" s="167"/>
      <c r="I78" s="167"/>
      <c r="J78" s="167"/>
    </row>
    <row r="79" spans="4:10" ht="16.5" thickBot="1" thickTop="1">
      <c r="D79" s="166"/>
      <c r="E79" s="167"/>
      <c r="F79" s="173" t="s">
        <v>413</v>
      </c>
      <c r="G79" s="192" t="s">
        <v>625</v>
      </c>
      <c r="H79" s="167"/>
      <c r="I79" s="167"/>
      <c r="J79" s="167"/>
    </row>
    <row r="80" spans="4:10" ht="16.5" thickBot="1" thickTop="1">
      <c r="D80" s="166"/>
      <c r="E80" s="167"/>
      <c r="F80" s="173" t="s">
        <v>620</v>
      </c>
      <c r="G80" s="192" t="s">
        <v>625</v>
      </c>
      <c r="H80" s="167"/>
      <c r="I80" s="167"/>
      <c r="J80" s="167"/>
    </row>
    <row r="81" ht="15.75" thickTop="1"/>
  </sheetData>
  <sheetProtection/>
  <mergeCells count="38">
    <mergeCell ref="E38:G38"/>
    <mergeCell ref="A1:H1"/>
    <mergeCell ref="A2:H2"/>
    <mergeCell ref="A4:A11"/>
    <mergeCell ref="A12:H13"/>
    <mergeCell ref="A14:B14"/>
    <mergeCell ref="A16:A23"/>
    <mergeCell ref="E16:G16"/>
    <mergeCell ref="E54:J54"/>
    <mergeCell ref="A24:A25"/>
    <mergeCell ref="E24:G24"/>
    <mergeCell ref="A26:A32"/>
    <mergeCell ref="D31:I31"/>
    <mergeCell ref="D32:E33"/>
    <mergeCell ref="F32:I32"/>
    <mergeCell ref="A33:A35"/>
    <mergeCell ref="D34:D36"/>
    <mergeCell ref="A36:A39"/>
    <mergeCell ref="I58:I59"/>
    <mergeCell ref="F61:F62"/>
    <mergeCell ref="G61:G62"/>
    <mergeCell ref="I61:I62"/>
    <mergeCell ref="A40:A47"/>
    <mergeCell ref="E46:G46"/>
    <mergeCell ref="E47:E48"/>
    <mergeCell ref="F47:F48"/>
    <mergeCell ref="A48:A51"/>
    <mergeCell ref="A52:A54"/>
    <mergeCell ref="J61:J62"/>
    <mergeCell ref="C62:C71"/>
    <mergeCell ref="E66:G66"/>
    <mergeCell ref="F75:G75"/>
    <mergeCell ref="E55:F56"/>
    <mergeCell ref="G55:J55"/>
    <mergeCell ref="E57:E62"/>
    <mergeCell ref="F58:F59"/>
    <mergeCell ref="G58:G59"/>
    <mergeCell ref="H58:H59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7"/>
  </sheetPr>
  <dimension ref="A1:AB18"/>
  <sheetViews>
    <sheetView view="pageBreakPreview" zoomScale="70" zoomScaleNormal="80" zoomScaleSheetLayoutView="70" zoomScalePageLayoutView="0" workbookViewId="0" topLeftCell="A1">
      <selection activeCell="W10" sqref="W10"/>
    </sheetView>
  </sheetViews>
  <sheetFormatPr defaultColWidth="11.421875" defaultRowHeight="15"/>
  <cols>
    <col min="1" max="3" width="17.8515625" style="2" customWidth="1"/>
    <col min="4" max="4" width="18.7109375" style="2" customWidth="1"/>
    <col min="5" max="5" width="11.7109375" style="2" customWidth="1"/>
    <col min="6" max="6" width="24.28125" style="2" customWidth="1"/>
    <col min="7" max="7" width="9.140625" style="2" customWidth="1"/>
    <col min="8" max="8" width="8.421875" style="2" customWidth="1"/>
    <col min="9" max="9" width="24.8515625" style="2" customWidth="1"/>
    <col min="10" max="10" width="16.8515625" style="2" customWidth="1"/>
    <col min="11" max="11" width="3.421875" style="2" bestFit="1" customWidth="1"/>
    <col min="12" max="12" width="5.28125" style="2" bestFit="1" customWidth="1"/>
    <col min="13" max="13" width="7.00390625" style="2" bestFit="1" customWidth="1"/>
    <col min="14" max="14" width="12.28125" style="2" bestFit="1" customWidth="1"/>
    <col min="15" max="15" width="5.00390625" style="2" bestFit="1" customWidth="1"/>
    <col min="16" max="16" width="5.7109375" style="2" bestFit="1" customWidth="1"/>
    <col min="17" max="17" width="5.28125" style="2" bestFit="1" customWidth="1"/>
    <col min="18" max="18" width="9.421875" style="2" bestFit="1" customWidth="1"/>
    <col min="19" max="19" width="26.28125" style="2" customWidth="1"/>
    <col min="20" max="20" width="12.8515625" style="2" customWidth="1"/>
    <col min="21" max="21" width="10.7109375" style="2" customWidth="1"/>
    <col min="22" max="22" width="15.140625" style="2" customWidth="1"/>
    <col min="23" max="23" width="22.28125" style="2" customWidth="1"/>
    <col min="24" max="24" width="11.421875" style="2" customWidth="1"/>
    <col min="25" max="25" width="23.421875" style="2" customWidth="1"/>
    <col min="26" max="26" width="16.8515625" style="3" customWidth="1"/>
    <col min="27" max="27" width="26.140625" style="2" customWidth="1"/>
    <col min="28" max="28" width="19.421875" style="2" customWidth="1"/>
    <col min="29" max="16384" width="11.421875" style="2" customWidth="1"/>
  </cols>
  <sheetData>
    <row r="1" spans="1:26" s="127" customFormat="1" ht="52.5" customHeight="1">
      <c r="A1" s="294"/>
      <c r="B1" s="294"/>
      <c r="C1" s="294"/>
      <c r="D1" s="301" t="s">
        <v>744</v>
      </c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293" t="s">
        <v>38</v>
      </c>
      <c r="Y1" s="293"/>
      <c r="Z1" s="293"/>
    </row>
    <row r="2" spans="1:26" s="127" customFormat="1" ht="52.5" customHeight="1">
      <c r="A2" s="294"/>
      <c r="B2" s="294"/>
      <c r="C2" s="294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293" t="s">
        <v>375</v>
      </c>
      <c r="Y2" s="293"/>
      <c r="Z2" s="293"/>
    </row>
    <row r="3" spans="1:26" s="127" customFormat="1" ht="52.5" customHeight="1">
      <c r="A3" s="294"/>
      <c r="B3" s="294"/>
      <c r="C3" s="294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293" t="s">
        <v>757</v>
      </c>
      <c r="Y3" s="293"/>
      <c r="Z3" s="293"/>
    </row>
    <row r="4" spans="1:26" s="127" customFormat="1" ht="12.75" customHeight="1">
      <c r="A4" s="294" t="s">
        <v>376</v>
      </c>
      <c r="B4" s="294"/>
      <c r="C4" s="294"/>
      <c r="D4" s="294"/>
      <c r="E4" s="294"/>
      <c r="F4" s="294"/>
      <c r="G4" s="295" t="s">
        <v>377</v>
      </c>
      <c r="H4" s="295"/>
      <c r="I4" s="295"/>
      <c r="J4" s="295"/>
      <c r="K4" s="295"/>
      <c r="L4" s="295" t="s">
        <v>0</v>
      </c>
      <c r="M4" s="295"/>
      <c r="N4" s="295"/>
      <c r="O4" s="295"/>
      <c r="P4" s="295"/>
      <c r="Q4" s="295" t="s">
        <v>378</v>
      </c>
      <c r="R4" s="295"/>
      <c r="S4" s="295"/>
      <c r="T4" s="295"/>
      <c r="U4" s="295"/>
      <c r="V4" s="295"/>
      <c r="W4" s="295" t="s">
        <v>379</v>
      </c>
      <c r="X4" s="295"/>
      <c r="Y4" s="295"/>
      <c r="Z4" s="295"/>
    </row>
    <row r="5" spans="1:28" s="127" customFormat="1" ht="15" customHeight="1">
      <c r="A5" s="294"/>
      <c r="B5" s="294"/>
      <c r="C5" s="294"/>
      <c r="D5" s="294"/>
      <c r="E5" s="294"/>
      <c r="F5" s="294"/>
      <c r="G5" s="295"/>
      <c r="H5" s="295"/>
      <c r="I5" s="295"/>
      <c r="J5" s="295"/>
      <c r="K5" s="295"/>
      <c r="L5" s="304" t="s">
        <v>380</v>
      </c>
      <c r="M5" s="304"/>
      <c r="N5" s="304"/>
      <c r="O5" s="304"/>
      <c r="P5" s="304"/>
      <c r="Q5" s="305" t="s">
        <v>381</v>
      </c>
      <c r="R5" s="305"/>
      <c r="S5" s="305"/>
      <c r="T5" s="305"/>
      <c r="U5" s="305"/>
      <c r="V5" s="305"/>
      <c r="W5" s="306" t="s">
        <v>382</v>
      </c>
      <c r="X5" s="306"/>
      <c r="Y5" s="306"/>
      <c r="Z5" s="306"/>
      <c r="AA5" s="357"/>
      <c r="AB5" s="357"/>
    </row>
    <row r="6" spans="1:28" s="131" customFormat="1" ht="61.5" customHeight="1">
      <c r="A6" s="296" t="s">
        <v>383</v>
      </c>
      <c r="B6" s="296"/>
      <c r="C6" s="296"/>
      <c r="D6" s="296"/>
      <c r="E6" s="296" t="s">
        <v>384</v>
      </c>
      <c r="F6" s="296"/>
      <c r="G6" s="493" t="s">
        <v>385</v>
      </c>
      <c r="H6" s="296" t="s">
        <v>147</v>
      </c>
      <c r="I6" s="296"/>
      <c r="J6" s="296"/>
      <c r="K6" s="296" t="s">
        <v>386</v>
      </c>
      <c r="L6" s="296"/>
      <c r="M6" s="296"/>
      <c r="N6" s="296"/>
      <c r="O6" s="296"/>
      <c r="P6" s="296"/>
      <c r="Q6" s="296"/>
      <c r="R6" s="297" t="s">
        <v>387</v>
      </c>
      <c r="S6" s="296" t="s">
        <v>388</v>
      </c>
      <c r="T6" s="296"/>
      <c r="U6" s="296"/>
      <c r="V6" s="296" t="s">
        <v>389</v>
      </c>
      <c r="W6" s="296"/>
      <c r="X6" s="296"/>
      <c r="Y6" s="296"/>
      <c r="Z6" s="296"/>
      <c r="AA6" s="357"/>
      <c r="AB6" s="357"/>
    </row>
    <row r="7" spans="1:28" s="131" customFormat="1" ht="61.5" customHeight="1">
      <c r="A7" s="296"/>
      <c r="B7" s="296"/>
      <c r="C7" s="296"/>
      <c r="D7" s="296"/>
      <c r="E7" s="296"/>
      <c r="F7" s="296"/>
      <c r="G7" s="493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7"/>
      <c r="S7" s="296"/>
      <c r="T7" s="296"/>
      <c r="U7" s="296"/>
      <c r="V7" s="296"/>
      <c r="W7" s="296"/>
      <c r="X7" s="296"/>
      <c r="Y7" s="296"/>
      <c r="Z7" s="296"/>
      <c r="AA7" s="357"/>
      <c r="AB7" s="357"/>
    </row>
    <row r="8" spans="1:28" s="131" customFormat="1" ht="61.5" customHeight="1">
      <c r="A8" s="296"/>
      <c r="B8" s="296"/>
      <c r="C8" s="296"/>
      <c r="D8" s="296"/>
      <c r="E8" s="296"/>
      <c r="F8" s="296"/>
      <c r="G8" s="493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7"/>
      <c r="S8" s="296"/>
      <c r="T8" s="296"/>
      <c r="U8" s="296"/>
      <c r="V8" s="296"/>
      <c r="W8" s="296"/>
      <c r="X8" s="296"/>
      <c r="Y8" s="296"/>
      <c r="Z8" s="296"/>
      <c r="AA8" s="357"/>
      <c r="AB8" s="357"/>
    </row>
    <row r="9" spans="1:28" s="136" customFormat="1" ht="111" customHeight="1">
      <c r="A9" s="132" t="s">
        <v>259</v>
      </c>
      <c r="B9" s="132" t="s">
        <v>390</v>
      </c>
      <c r="C9" s="132" t="s">
        <v>139</v>
      </c>
      <c r="D9" s="133" t="s">
        <v>391</v>
      </c>
      <c r="E9" s="134" t="s">
        <v>392</v>
      </c>
      <c r="F9" s="134" t="s">
        <v>393</v>
      </c>
      <c r="G9" s="493"/>
      <c r="H9" s="134" t="s">
        <v>394</v>
      </c>
      <c r="I9" s="134" t="s">
        <v>51</v>
      </c>
      <c r="J9" s="134" t="s">
        <v>148</v>
      </c>
      <c r="K9" s="134" t="s">
        <v>150</v>
      </c>
      <c r="L9" s="132" t="s">
        <v>395</v>
      </c>
      <c r="M9" s="132" t="s">
        <v>396</v>
      </c>
      <c r="N9" s="132" t="s">
        <v>397</v>
      </c>
      <c r="O9" s="132" t="s">
        <v>154</v>
      </c>
      <c r="P9" s="132" t="s">
        <v>398</v>
      </c>
      <c r="Q9" s="132" t="s">
        <v>399</v>
      </c>
      <c r="R9" s="134" t="s">
        <v>400</v>
      </c>
      <c r="S9" s="134" t="s">
        <v>401</v>
      </c>
      <c r="T9" s="134" t="s">
        <v>402</v>
      </c>
      <c r="U9" s="132" t="s">
        <v>403</v>
      </c>
      <c r="V9" s="134" t="s">
        <v>404</v>
      </c>
      <c r="W9" s="135" t="s">
        <v>405</v>
      </c>
      <c r="X9" s="134" t="s">
        <v>406</v>
      </c>
      <c r="Y9" s="149" t="s">
        <v>407</v>
      </c>
      <c r="Z9" s="134" t="s">
        <v>408</v>
      </c>
      <c r="AA9" s="357"/>
      <c r="AB9" s="357"/>
    </row>
    <row r="10" spans="1:28" s="63" customFormat="1" ht="129.75" customHeight="1">
      <c r="A10" s="299" t="s">
        <v>362</v>
      </c>
      <c r="B10" s="299" t="s">
        <v>257</v>
      </c>
      <c r="C10" s="299" t="s">
        <v>258</v>
      </c>
      <c r="D10" s="137" t="s">
        <v>409</v>
      </c>
      <c r="E10" s="138" t="s">
        <v>291</v>
      </c>
      <c r="F10" s="121" t="s">
        <v>363</v>
      </c>
      <c r="G10" s="114" t="s">
        <v>364</v>
      </c>
      <c r="H10" s="121" t="s">
        <v>67</v>
      </c>
      <c r="I10" s="121" t="s">
        <v>67</v>
      </c>
      <c r="J10" s="121" t="s">
        <v>67</v>
      </c>
      <c r="K10" s="123">
        <v>2</v>
      </c>
      <c r="L10" s="120">
        <v>2</v>
      </c>
      <c r="M10" s="120">
        <f>K10*L10</f>
        <v>4</v>
      </c>
      <c r="N10" s="138" t="s">
        <v>417</v>
      </c>
      <c r="O10" s="120">
        <v>10</v>
      </c>
      <c r="P10" s="152">
        <f>M10*O10</f>
        <v>40</v>
      </c>
      <c r="Q10" s="139" t="s">
        <v>413</v>
      </c>
      <c r="R10" s="140" t="str">
        <f>IF(Q10="I","No aceptable",IF(Q10="II","No aceptable o Aceptable con control específico",IF(Q10="III","Mejorable",IF(Q10="IV","Aceptable"))))</f>
        <v>Mejorable</v>
      </c>
      <c r="S10" s="120">
        <v>400</v>
      </c>
      <c r="T10" s="121" t="s">
        <v>365</v>
      </c>
      <c r="U10" s="137" t="s">
        <v>409</v>
      </c>
      <c r="V10" s="120" t="s">
        <v>419</v>
      </c>
      <c r="W10" s="120" t="s">
        <v>419</v>
      </c>
      <c r="X10" s="120" t="s">
        <v>366</v>
      </c>
      <c r="Y10" s="120" t="s">
        <v>419</v>
      </c>
      <c r="Z10" s="120" t="s">
        <v>419</v>
      </c>
      <c r="AA10" s="357"/>
      <c r="AB10" s="357"/>
    </row>
    <row r="11" spans="1:28" s="141" customFormat="1" ht="146.25" customHeight="1">
      <c r="A11" s="299"/>
      <c r="B11" s="299"/>
      <c r="C11" s="299"/>
      <c r="D11" s="498" t="s">
        <v>409</v>
      </c>
      <c r="E11" s="138" t="s">
        <v>291</v>
      </c>
      <c r="F11" s="138" t="s">
        <v>372</v>
      </c>
      <c r="G11" s="138" t="s">
        <v>410</v>
      </c>
      <c r="H11" s="138" t="s">
        <v>411</v>
      </c>
      <c r="I11" s="138" t="s">
        <v>373</v>
      </c>
      <c r="J11" s="138" t="s">
        <v>412</v>
      </c>
      <c r="K11" s="138">
        <v>2</v>
      </c>
      <c r="L11" s="138">
        <v>4</v>
      </c>
      <c r="M11" s="138">
        <f>K11*L11</f>
        <v>8</v>
      </c>
      <c r="N11" s="138" t="str">
        <f>IF(M11&gt;20,"Muy Alto (MA)",IF(M11&gt;10,"ALTO",IF(M11&gt;5,"MEDIO","BAJO")))</f>
        <v>MEDIO</v>
      </c>
      <c r="O11" s="138">
        <v>25</v>
      </c>
      <c r="P11" s="138">
        <f>M11*O11</f>
        <v>200</v>
      </c>
      <c r="Q11" s="151" t="s">
        <v>415</v>
      </c>
      <c r="R11" s="140" t="str">
        <f>IF(Q11="I","No aceptable",IF(Q11="II","No aceptable o Aceptable con control específico",IF(Q11="III","Mejorable",IF(Q11="IV","Aceptable"))))</f>
        <v>No aceptable o Aceptable con control específico</v>
      </c>
      <c r="S11" s="138">
        <v>434</v>
      </c>
      <c r="T11" s="145" t="s">
        <v>645</v>
      </c>
      <c r="U11" s="145" t="s">
        <v>409</v>
      </c>
      <c r="V11" s="146" t="s">
        <v>749</v>
      </c>
      <c r="W11" s="146" t="s">
        <v>750</v>
      </c>
      <c r="X11" s="138" t="s">
        <v>419</v>
      </c>
      <c r="Y11" s="147" t="s">
        <v>756</v>
      </c>
      <c r="Z11" s="147" t="s">
        <v>374</v>
      </c>
      <c r="AA11" s="357"/>
      <c r="AB11" s="357"/>
    </row>
    <row r="12" spans="1:28" s="63" customFormat="1" ht="147" customHeight="1">
      <c r="A12" s="299"/>
      <c r="B12" s="299"/>
      <c r="C12" s="299"/>
      <c r="D12" s="137" t="s">
        <v>409</v>
      </c>
      <c r="E12" s="138" t="s">
        <v>254</v>
      </c>
      <c r="F12" s="120" t="s">
        <v>347</v>
      </c>
      <c r="G12" s="121" t="s">
        <v>255</v>
      </c>
      <c r="H12" s="121" t="s">
        <v>67</v>
      </c>
      <c r="I12" s="121" t="s">
        <v>67</v>
      </c>
      <c r="J12" s="121" t="s">
        <v>67</v>
      </c>
      <c r="K12" s="122">
        <v>2</v>
      </c>
      <c r="L12" s="153">
        <v>2</v>
      </c>
      <c r="M12" s="120">
        <f>K12*L12</f>
        <v>4</v>
      </c>
      <c r="N12" s="138" t="s">
        <v>417</v>
      </c>
      <c r="O12" s="120">
        <v>25</v>
      </c>
      <c r="P12" s="152">
        <f>M12*O12</f>
        <v>100</v>
      </c>
      <c r="Q12" s="139" t="s">
        <v>413</v>
      </c>
      <c r="R12" s="140" t="str">
        <f>IF(Q12="I","No aceptable",IF(Q12="II","No aceptable o Aceptable con control específico",IF(Q12="III","Mejorable",IF(Q12="IV","Aceptable"))))</f>
        <v>Mejorable</v>
      </c>
      <c r="S12" s="120">
        <v>400</v>
      </c>
      <c r="T12" s="121" t="s">
        <v>306</v>
      </c>
      <c r="U12" s="137" t="s">
        <v>409</v>
      </c>
      <c r="V12" s="120" t="s">
        <v>419</v>
      </c>
      <c r="W12" s="120" t="s">
        <v>419</v>
      </c>
      <c r="X12" s="120" t="s">
        <v>370</v>
      </c>
      <c r="Y12" s="120" t="s">
        <v>419</v>
      </c>
      <c r="Z12" s="120" t="s">
        <v>419</v>
      </c>
      <c r="AA12" s="357"/>
      <c r="AB12" s="357"/>
    </row>
    <row r="13" spans="1:28" s="63" customFormat="1" ht="123.75" customHeight="1">
      <c r="A13" s="299"/>
      <c r="B13" s="299"/>
      <c r="C13" s="299"/>
      <c r="D13" s="137" t="s">
        <v>409</v>
      </c>
      <c r="E13" s="138" t="s">
        <v>252</v>
      </c>
      <c r="F13" s="120" t="s">
        <v>367</v>
      </c>
      <c r="G13" s="114" t="s">
        <v>368</v>
      </c>
      <c r="H13" s="121" t="s">
        <v>67</v>
      </c>
      <c r="I13" s="121" t="s">
        <v>67</v>
      </c>
      <c r="J13" s="121" t="s">
        <v>67</v>
      </c>
      <c r="K13" s="123">
        <v>2</v>
      </c>
      <c r="L13" s="120">
        <v>2</v>
      </c>
      <c r="M13" s="120">
        <f>K13*L13</f>
        <v>4</v>
      </c>
      <c r="N13" s="138" t="s">
        <v>417</v>
      </c>
      <c r="O13" s="120">
        <v>10</v>
      </c>
      <c r="P13" s="152">
        <f>M13*O13</f>
        <v>40</v>
      </c>
      <c r="Q13" s="139" t="s">
        <v>413</v>
      </c>
      <c r="R13" s="140" t="str">
        <f>IF(Q13="I","No aceptable",IF(Q13="II","No aceptable o Aceptable con control específico",IF(Q13="III","Mejorable",IF(Q13="IV","Aceptable"))))</f>
        <v>Mejorable</v>
      </c>
      <c r="S13" s="120">
        <v>400</v>
      </c>
      <c r="T13" s="114" t="s">
        <v>296</v>
      </c>
      <c r="U13" s="137" t="s">
        <v>409</v>
      </c>
      <c r="V13" s="120" t="s">
        <v>419</v>
      </c>
      <c r="W13" s="120" t="s">
        <v>419</v>
      </c>
      <c r="X13" s="120" t="s">
        <v>369</v>
      </c>
      <c r="Y13" s="120" t="s">
        <v>419</v>
      </c>
      <c r="Z13" s="120" t="s">
        <v>419</v>
      </c>
      <c r="AA13" s="357"/>
      <c r="AB13" s="357"/>
    </row>
    <row r="14" spans="27:28" ht="12.75">
      <c r="AA14" s="64"/>
      <c r="AB14" s="64"/>
    </row>
    <row r="18" ht="12.75">
      <c r="Z18" s="2"/>
    </row>
  </sheetData>
  <sheetProtection/>
  <mergeCells count="25">
    <mergeCell ref="AA5:AB13"/>
    <mergeCell ref="L5:P5"/>
    <mergeCell ref="C10:C13"/>
    <mergeCell ref="Q5:V5"/>
    <mergeCell ref="A10:A13"/>
    <mergeCell ref="K6:Q8"/>
    <mergeCell ref="R6:R8"/>
    <mergeCell ref="S6:U8"/>
    <mergeCell ref="V6:Z8"/>
    <mergeCell ref="B10:B13"/>
    <mergeCell ref="A1:C3"/>
    <mergeCell ref="D1:W3"/>
    <mergeCell ref="X1:Z1"/>
    <mergeCell ref="X2:Z2"/>
    <mergeCell ref="X3:Z3"/>
    <mergeCell ref="W5:Z5"/>
    <mergeCell ref="Q4:V4"/>
    <mergeCell ref="W4:Z4"/>
    <mergeCell ref="A6:D8"/>
    <mergeCell ref="E6:F8"/>
    <mergeCell ref="G6:G9"/>
    <mergeCell ref="A4:F5"/>
    <mergeCell ref="G4:K5"/>
    <mergeCell ref="L4:P4"/>
    <mergeCell ref="H6:J8"/>
  </mergeCells>
  <conditionalFormatting sqref="N10">
    <cfRule type="containsText" priority="13" dxfId="1" operator="containsText" stopIfTrue="1" text="MUY ALTO">
      <formula>NOT(ISERROR(SEARCH("MUY ALTO",N10)))</formula>
    </cfRule>
    <cfRule type="containsText" priority="14" dxfId="1" operator="containsText" stopIfTrue="1" text="ALTO">
      <formula>NOT(ISERROR(SEARCH("ALTO",N10)))</formula>
    </cfRule>
    <cfRule type="containsText" priority="15" dxfId="0" operator="containsText" stopIfTrue="1" text="MEDIO">
      <formula>NOT(ISERROR(SEARCH("MEDIO",N10)))</formula>
    </cfRule>
    <cfRule type="containsText" priority="16" dxfId="3" operator="containsText" stopIfTrue="1" text="BAJO">
      <formula>NOT(ISERROR(SEARCH("BAJO",N10)))</formula>
    </cfRule>
  </conditionalFormatting>
  <conditionalFormatting sqref="N12:N13">
    <cfRule type="containsText" priority="9" dxfId="1" operator="containsText" stopIfTrue="1" text="MUY ALTO">
      <formula>NOT(ISERROR(SEARCH("MUY ALTO",N12)))</formula>
    </cfRule>
    <cfRule type="containsText" priority="10" dxfId="1" operator="containsText" stopIfTrue="1" text="ALTO">
      <formula>NOT(ISERROR(SEARCH("ALTO",N12)))</formula>
    </cfRule>
    <cfRule type="containsText" priority="11" dxfId="0" operator="containsText" stopIfTrue="1" text="MEDIO">
      <formula>NOT(ISERROR(SEARCH("MEDIO",N12)))</formula>
    </cfRule>
    <cfRule type="containsText" priority="12" dxfId="3" operator="containsText" stopIfTrue="1" text="BAJO">
      <formula>NOT(ISERROR(SEARCH("BAJO",N12)))</formula>
    </cfRule>
  </conditionalFormatting>
  <conditionalFormatting sqref="N11">
    <cfRule type="containsText" priority="1" dxfId="3" operator="containsText" stopIfTrue="1" text="BAJO">
      <formula>NOT(ISERROR(SEARCH("BAJO",N11)))</formula>
    </cfRule>
    <cfRule type="containsText" priority="2" dxfId="1" operator="containsText" stopIfTrue="1" text="MUY ALTO">
      <formula>NOT(ISERROR(SEARCH("MUY ALTO",N11)))</formula>
    </cfRule>
    <cfRule type="containsText" priority="3" dxfId="1" operator="containsText" stopIfTrue="1" text="ALTO">
      <formula>NOT(ISERROR(SEARCH("ALTO",N11)))</formula>
    </cfRule>
    <cfRule type="containsText" priority="4" dxfId="0" operator="containsText" stopIfTrue="1" text="MEDIO">
      <formula>NOT(ISERROR(SEARCH("MEDIO",N11)))</formula>
    </cfRule>
  </conditionalFormatting>
  <dataValidations count="3">
    <dataValidation type="list" allowBlank="1" showInputMessage="1" showErrorMessage="1" prompt="Si 40&lt;NP&lt;24, Muy alto (A)&#10;Si 20&lt;NP&lt;10, Alto (A)&#10;Si 8&lt;NP&lt;6, Medio (M)&#10;Si 4&lt;NP&lt;2, Bajo (B)" sqref="N12:N13 N10 L11">
      <formula1>"Muy alto (MA),Alto (A),Medio (M),Bajo (B)"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10:Q13">
      <formula1>"I,II,III,IV"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M11 O11">
      <formula1>"100,60,25,10"</formula1>
      <formula2>0</formula2>
    </dataValidation>
  </dataValidations>
  <printOptions/>
  <pageMargins left="0.7480314960629921" right="0.7480314960629921" top="0.984251968503937" bottom="0.984251968503937" header="0" footer="0"/>
  <pageSetup horizontalDpi="300" verticalDpi="300" orientation="landscape" paperSize="9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29"/>
  <sheetViews>
    <sheetView tabSelected="1" view="pageBreakPreview" zoomScale="55" zoomScaleNormal="80" zoomScaleSheetLayoutView="55" zoomScalePageLayoutView="0" workbookViewId="0" topLeftCell="A1">
      <selection activeCell="X3" sqref="X3:Z3"/>
    </sheetView>
  </sheetViews>
  <sheetFormatPr defaultColWidth="11.421875" defaultRowHeight="15"/>
  <cols>
    <col min="1" max="1" width="16.421875" style="63" customWidth="1"/>
    <col min="2" max="2" width="18.421875" style="63" customWidth="1"/>
    <col min="3" max="3" width="21.8515625" style="63" customWidth="1"/>
    <col min="4" max="4" width="18.7109375" style="63" customWidth="1"/>
    <col min="5" max="5" width="24.28125" style="63" customWidth="1"/>
    <col min="6" max="6" width="11.8515625" style="63" customWidth="1"/>
    <col min="7" max="7" width="10.140625" style="63" customWidth="1"/>
    <col min="8" max="8" width="30.00390625" style="63" customWidth="1"/>
    <col min="9" max="9" width="12.140625" style="63" customWidth="1"/>
    <col min="10" max="10" width="15.7109375" style="63" customWidth="1"/>
    <col min="11" max="12" width="6.7109375" style="63" bestFit="1" customWidth="1"/>
    <col min="13" max="14" width="9.28125" style="63" bestFit="1" customWidth="1"/>
    <col min="15" max="15" width="6.7109375" style="63" bestFit="1" customWidth="1"/>
    <col min="16" max="16" width="9.28125" style="63" bestFit="1" customWidth="1"/>
    <col min="17" max="17" width="6.7109375" style="63" bestFit="1" customWidth="1"/>
    <col min="18" max="18" width="26.28125" style="63" customWidth="1"/>
    <col min="19" max="19" width="6.00390625" style="63" customWidth="1"/>
    <col min="20" max="20" width="9.00390625" style="63" customWidth="1"/>
    <col min="21" max="21" width="15.140625" style="63" customWidth="1"/>
    <col min="22" max="22" width="22.28125" style="63" customWidth="1"/>
    <col min="23" max="23" width="11.421875" style="63" customWidth="1"/>
    <col min="24" max="24" width="23.421875" style="63" customWidth="1"/>
    <col min="25" max="25" width="16.8515625" style="118" customWidth="1"/>
    <col min="26" max="26" width="29.421875" style="63" customWidth="1"/>
    <col min="27" max="27" width="16.7109375" style="63" customWidth="1"/>
    <col min="28" max="28" width="17.140625" style="63" customWidth="1"/>
    <col min="29" max="29" width="26.140625" style="63" customWidth="1"/>
    <col min="30" max="30" width="19.421875" style="63" customWidth="1"/>
    <col min="31" max="16384" width="11.421875" style="63" customWidth="1"/>
  </cols>
  <sheetData>
    <row r="1" spans="1:28" s="127" customFormat="1" ht="52.5" customHeight="1">
      <c r="A1" s="294"/>
      <c r="B1" s="294"/>
      <c r="C1" s="294"/>
      <c r="D1" s="301" t="s">
        <v>744</v>
      </c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293" t="s">
        <v>38</v>
      </c>
      <c r="Y1" s="293"/>
      <c r="Z1" s="293"/>
      <c r="AA1" s="128"/>
      <c r="AB1" s="128"/>
    </row>
    <row r="2" spans="1:28" s="127" customFormat="1" ht="52.5" customHeight="1">
      <c r="A2" s="294"/>
      <c r="B2" s="294"/>
      <c r="C2" s="294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293" t="s">
        <v>375</v>
      </c>
      <c r="Y2" s="293"/>
      <c r="Z2" s="293"/>
      <c r="AA2" s="128"/>
      <c r="AB2" s="128"/>
    </row>
    <row r="3" spans="1:28" s="127" customFormat="1" ht="52.5" customHeight="1">
      <c r="A3" s="294"/>
      <c r="B3" s="294"/>
      <c r="C3" s="294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293" t="s">
        <v>757</v>
      </c>
      <c r="Y3" s="293"/>
      <c r="Z3" s="293"/>
      <c r="AA3" s="128"/>
      <c r="AB3" s="128"/>
    </row>
    <row r="4" spans="1:29" s="127" customFormat="1" ht="12.75" customHeight="1">
      <c r="A4" s="294" t="s">
        <v>416</v>
      </c>
      <c r="B4" s="294"/>
      <c r="C4" s="294"/>
      <c r="D4" s="294"/>
      <c r="E4" s="294"/>
      <c r="F4" s="294"/>
      <c r="G4" s="295" t="s">
        <v>377</v>
      </c>
      <c r="H4" s="295"/>
      <c r="I4" s="295"/>
      <c r="J4" s="295"/>
      <c r="K4" s="295"/>
      <c r="L4" s="295" t="s">
        <v>0</v>
      </c>
      <c r="M4" s="295"/>
      <c r="N4" s="295"/>
      <c r="O4" s="295"/>
      <c r="P4" s="295"/>
      <c r="Q4" s="295" t="s">
        <v>378</v>
      </c>
      <c r="R4" s="295"/>
      <c r="S4" s="295"/>
      <c r="T4" s="295"/>
      <c r="U4" s="295"/>
      <c r="V4" s="295"/>
      <c r="W4" s="295" t="s">
        <v>379</v>
      </c>
      <c r="X4" s="295"/>
      <c r="Y4" s="295"/>
      <c r="Z4" s="295"/>
      <c r="AA4" s="129"/>
      <c r="AB4" s="129"/>
      <c r="AC4" s="303"/>
    </row>
    <row r="5" spans="1:29" s="127" customFormat="1" ht="15" customHeight="1">
      <c r="A5" s="294"/>
      <c r="B5" s="294"/>
      <c r="C5" s="294"/>
      <c r="D5" s="294"/>
      <c r="E5" s="294"/>
      <c r="F5" s="294"/>
      <c r="G5" s="295"/>
      <c r="H5" s="295"/>
      <c r="I5" s="295"/>
      <c r="J5" s="295"/>
      <c r="K5" s="295"/>
      <c r="L5" s="304" t="s">
        <v>380</v>
      </c>
      <c r="M5" s="304"/>
      <c r="N5" s="304"/>
      <c r="O5" s="304"/>
      <c r="P5" s="304"/>
      <c r="Q5" s="305" t="s">
        <v>381</v>
      </c>
      <c r="R5" s="305"/>
      <c r="S5" s="305"/>
      <c r="T5" s="305"/>
      <c r="U5" s="305"/>
      <c r="V5" s="305"/>
      <c r="W5" s="306" t="s">
        <v>382</v>
      </c>
      <c r="X5" s="306"/>
      <c r="Y5" s="306"/>
      <c r="Z5" s="306"/>
      <c r="AA5" s="130"/>
      <c r="AB5" s="130"/>
      <c r="AC5" s="303"/>
    </row>
    <row r="6" spans="1:26" s="131" customFormat="1" ht="45" customHeight="1">
      <c r="A6" s="297" t="s">
        <v>259</v>
      </c>
      <c r="B6" s="297" t="s">
        <v>390</v>
      </c>
      <c r="C6" s="297" t="s">
        <v>139</v>
      </c>
      <c r="D6" s="298" t="s">
        <v>391</v>
      </c>
      <c r="E6" s="296" t="s">
        <v>384</v>
      </c>
      <c r="F6" s="296"/>
      <c r="G6" s="297" t="s">
        <v>385</v>
      </c>
      <c r="H6" s="296" t="s">
        <v>147</v>
      </c>
      <c r="I6" s="296"/>
      <c r="J6" s="296"/>
      <c r="K6" s="296" t="s">
        <v>386</v>
      </c>
      <c r="L6" s="296"/>
      <c r="M6" s="296"/>
      <c r="N6" s="296"/>
      <c r="O6" s="296"/>
      <c r="P6" s="296"/>
      <c r="Q6" s="296"/>
      <c r="R6" s="297" t="s">
        <v>387</v>
      </c>
      <c r="S6" s="296" t="s">
        <v>388</v>
      </c>
      <c r="T6" s="296"/>
      <c r="U6" s="296"/>
      <c r="V6" s="296" t="s">
        <v>389</v>
      </c>
      <c r="W6" s="296"/>
      <c r="X6" s="296"/>
      <c r="Y6" s="296"/>
      <c r="Z6" s="296"/>
    </row>
    <row r="7" spans="1:26" s="131" customFormat="1" ht="61.5" customHeight="1">
      <c r="A7" s="297"/>
      <c r="B7" s="297"/>
      <c r="C7" s="297"/>
      <c r="D7" s="298"/>
      <c r="E7" s="296"/>
      <c r="F7" s="296"/>
      <c r="G7" s="297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7"/>
      <c r="S7" s="296"/>
      <c r="T7" s="296"/>
      <c r="U7" s="296"/>
      <c r="V7" s="296"/>
      <c r="W7" s="296"/>
      <c r="X7" s="296"/>
      <c r="Y7" s="296"/>
      <c r="Z7" s="296"/>
    </row>
    <row r="8" spans="1:26" s="131" customFormat="1" ht="61.5" customHeight="1">
      <c r="A8" s="297"/>
      <c r="B8" s="297"/>
      <c r="C8" s="297"/>
      <c r="D8" s="298"/>
      <c r="E8" s="296"/>
      <c r="F8" s="296"/>
      <c r="G8" s="297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7"/>
      <c r="S8" s="296"/>
      <c r="T8" s="296"/>
      <c r="U8" s="296"/>
      <c r="V8" s="296"/>
      <c r="W8" s="296"/>
      <c r="X8" s="296"/>
      <c r="Y8" s="296"/>
      <c r="Z8" s="296"/>
    </row>
    <row r="9" spans="1:26" s="136" customFormat="1" ht="111" customHeight="1">
      <c r="A9" s="297"/>
      <c r="B9" s="297"/>
      <c r="C9" s="297"/>
      <c r="D9" s="298"/>
      <c r="E9" s="148" t="s">
        <v>392</v>
      </c>
      <c r="F9" s="148" t="s">
        <v>393</v>
      </c>
      <c r="G9" s="297"/>
      <c r="H9" s="148" t="s">
        <v>394</v>
      </c>
      <c r="I9" s="148" t="s">
        <v>51</v>
      </c>
      <c r="J9" s="148" t="s">
        <v>148</v>
      </c>
      <c r="K9" s="221" t="s">
        <v>150</v>
      </c>
      <c r="L9" s="221" t="s">
        <v>395</v>
      </c>
      <c r="M9" s="221" t="s">
        <v>396</v>
      </c>
      <c r="N9" s="221" t="s">
        <v>397</v>
      </c>
      <c r="O9" s="221" t="s">
        <v>154</v>
      </c>
      <c r="P9" s="221" t="s">
        <v>398</v>
      </c>
      <c r="Q9" s="221" t="s">
        <v>399</v>
      </c>
      <c r="R9" s="221" t="s">
        <v>400</v>
      </c>
      <c r="S9" s="148" t="s">
        <v>401</v>
      </c>
      <c r="T9" s="144" t="s">
        <v>402</v>
      </c>
      <c r="U9" s="142" t="s">
        <v>403</v>
      </c>
      <c r="V9" s="148" t="s">
        <v>404</v>
      </c>
      <c r="W9" s="144" t="s">
        <v>405</v>
      </c>
      <c r="X9" s="148" t="s">
        <v>406</v>
      </c>
      <c r="Y9" s="148" t="s">
        <v>407</v>
      </c>
      <c r="Z9" s="148" t="s">
        <v>408</v>
      </c>
    </row>
    <row r="10" spans="1:30" ht="129.75" customHeight="1">
      <c r="A10" s="299" t="s">
        <v>318</v>
      </c>
      <c r="B10" s="300" t="s">
        <v>319</v>
      </c>
      <c r="C10" s="299" t="s">
        <v>320</v>
      </c>
      <c r="D10" s="145" t="s">
        <v>409</v>
      </c>
      <c r="E10" s="138" t="s">
        <v>274</v>
      </c>
      <c r="F10" s="121" t="s">
        <v>321</v>
      </c>
      <c r="G10" s="114" t="s">
        <v>270</v>
      </c>
      <c r="H10" s="138" t="s">
        <v>411</v>
      </c>
      <c r="I10" s="138" t="s">
        <v>411</v>
      </c>
      <c r="J10" s="138" t="s">
        <v>411</v>
      </c>
      <c r="K10" s="120">
        <v>2</v>
      </c>
      <c r="L10" s="120">
        <v>3</v>
      </c>
      <c r="M10" s="120">
        <f>K10*L10</f>
        <v>6</v>
      </c>
      <c r="N10" s="138" t="s">
        <v>418</v>
      </c>
      <c r="O10" s="120">
        <v>10</v>
      </c>
      <c r="P10" s="152">
        <f>M10*O10</f>
        <v>60</v>
      </c>
      <c r="Q10" s="139" t="s">
        <v>413</v>
      </c>
      <c r="R10" s="140" t="str">
        <f>IF(Q10="I","No aceptable",IF(Q10="II","No aceptable o Aceptable con control específico",IF(Q10="III","Mejorable",IF(Q10="IV","Aceptable"))))</f>
        <v>Mejorable</v>
      </c>
      <c r="S10" s="120">
        <v>2</v>
      </c>
      <c r="T10" s="121" t="s">
        <v>272</v>
      </c>
      <c r="U10" s="145" t="s">
        <v>409</v>
      </c>
      <c r="V10" s="120" t="s">
        <v>419</v>
      </c>
      <c r="W10" s="120" t="s">
        <v>419</v>
      </c>
      <c r="X10" s="120" t="s">
        <v>273</v>
      </c>
      <c r="Y10" s="120" t="s">
        <v>419</v>
      </c>
      <c r="Z10" s="120" t="s">
        <v>419</v>
      </c>
      <c r="AD10" s="116"/>
    </row>
    <row r="11" spans="1:30" ht="117" customHeight="1">
      <c r="A11" s="299"/>
      <c r="B11" s="300"/>
      <c r="C11" s="299"/>
      <c r="D11" s="145" t="s">
        <v>409</v>
      </c>
      <c r="E11" s="138" t="s">
        <v>291</v>
      </c>
      <c r="F11" s="120" t="s">
        <v>323</v>
      </c>
      <c r="G11" s="121" t="s">
        <v>292</v>
      </c>
      <c r="H11" s="138" t="s">
        <v>411</v>
      </c>
      <c r="I11" s="138" t="s">
        <v>411</v>
      </c>
      <c r="J11" s="138" t="s">
        <v>411</v>
      </c>
      <c r="K11" s="153">
        <v>2</v>
      </c>
      <c r="L11" s="153">
        <v>2</v>
      </c>
      <c r="M11" s="120">
        <f>K11*L11</f>
        <v>4</v>
      </c>
      <c r="N11" s="138" t="s">
        <v>417</v>
      </c>
      <c r="O11" s="120">
        <v>10</v>
      </c>
      <c r="P11" s="152">
        <f>M11*O11</f>
        <v>40</v>
      </c>
      <c r="Q11" s="139" t="s">
        <v>413</v>
      </c>
      <c r="R11" s="140" t="str">
        <f>IF(Q11="I","No aceptable",IF(Q11="II","No aceptable o Aceptable con control específico",IF(Q11="III","Mejorable",IF(Q11="IV","Aceptable"))))</f>
        <v>Mejorable</v>
      </c>
      <c r="S11" s="120">
        <v>4</v>
      </c>
      <c r="T11" s="121" t="s">
        <v>322</v>
      </c>
      <c r="U11" s="145" t="s">
        <v>409</v>
      </c>
      <c r="V11" s="120" t="s">
        <v>419</v>
      </c>
      <c r="W11" s="120" t="s">
        <v>419</v>
      </c>
      <c r="X11" s="120" t="s">
        <v>419</v>
      </c>
      <c r="Y11" s="120" t="s">
        <v>419</v>
      </c>
      <c r="Z11" s="120" t="s">
        <v>419</v>
      </c>
      <c r="AD11" s="116"/>
    </row>
    <row r="12" spans="1:26" s="141" customFormat="1" ht="146.25" customHeight="1">
      <c r="A12" s="299"/>
      <c r="B12" s="300"/>
      <c r="C12" s="299"/>
      <c r="D12" s="498" t="s">
        <v>409</v>
      </c>
      <c r="E12" s="138" t="s">
        <v>291</v>
      </c>
      <c r="F12" s="138" t="s">
        <v>372</v>
      </c>
      <c r="G12" s="138" t="s">
        <v>410</v>
      </c>
      <c r="H12" s="138" t="s">
        <v>411</v>
      </c>
      <c r="I12" s="138" t="s">
        <v>373</v>
      </c>
      <c r="J12" s="138" t="s">
        <v>412</v>
      </c>
      <c r="K12" s="138">
        <v>2</v>
      </c>
      <c r="L12" s="138">
        <v>4</v>
      </c>
      <c r="M12" s="138">
        <f>K12*L12</f>
        <v>8</v>
      </c>
      <c r="N12" s="138" t="str">
        <f>IF(M12&gt;20,"Muy Alto (MA)",IF(M12&gt;10,"ALTO",IF(M12&gt;5,"MEDIO","BAJO")))</f>
        <v>MEDIO</v>
      </c>
      <c r="O12" s="138">
        <v>25</v>
      </c>
      <c r="P12" s="138">
        <f>M12*O12</f>
        <v>200</v>
      </c>
      <c r="Q12" s="151" t="s">
        <v>415</v>
      </c>
      <c r="R12" s="140" t="str">
        <f>IF(Q12="I","No aceptable",IF(Q12="II","No aceptable o Aceptable con control específico",IF(Q12="III","Mejorable",IF(Q12="IV","Aceptable"))))</f>
        <v>No aceptable o Aceptable con control específico</v>
      </c>
      <c r="S12" s="138">
        <v>434</v>
      </c>
      <c r="T12" s="145" t="s">
        <v>645</v>
      </c>
      <c r="U12" s="145" t="s">
        <v>409</v>
      </c>
      <c r="V12" s="146" t="s">
        <v>749</v>
      </c>
      <c r="W12" s="146" t="s">
        <v>750</v>
      </c>
      <c r="X12" s="138" t="s">
        <v>419</v>
      </c>
      <c r="Y12" s="147" t="s">
        <v>751</v>
      </c>
      <c r="Z12" s="147" t="s">
        <v>374</v>
      </c>
    </row>
    <row r="13" spans="1:30" ht="117" customHeight="1">
      <c r="A13" s="299"/>
      <c r="B13" s="300"/>
      <c r="C13" s="299"/>
      <c r="D13" s="145" t="s">
        <v>409</v>
      </c>
      <c r="E13" s="138" t="s">
        <v>291</v>
      </c>
      <c r="F13" s="120" t="s">
        <v>290</v>
      </c>
      <c r="G13" s="121" t="s">
        <v>292</v>
      </c>
      <c r="H13" s="138" t="s">
        <v>411</v>
      </c>
      <c r="I13" s="138" t="s">
        <v>411</v>
      </c>
      <c r="J13" s="138" t="s">
        <v>411</v>
      </c>
      <c r="K13" s="153">
        <v>2</v>
      </c>
      <c r="L13" s="153">
        <v>2</v>
      </c>
      <c r="M13" s="120">
        <f>K13*L13</f>
        <v>4</v>
      </c>
      <c r="N13" s="138" t="s">
        <v>417</v>
      </c>
      <c r="O13" s="120">
        <v>10</v>
      </c>
      <c r="P13" s="152">
        <f>M13*O13</f>
        <v>40</v>
      </c>
      <c r="Q13" s="139" t="s">
        <v>413</v>
      </c>
      <c r="R13" s="140" t="str">
        <f aca="true" t="shared" si="0" ref="R13:R24">IF(Q13="I","No aceptable",IF(Q13="II","No aceptable o Aceptable con control específico",IF(Q13="III","Mejorable",IF(Q13="IV","Aceptable"))))</f>
        <v>Mejorable</v>
      </c>
      <c r="S13" s="120">
        <v>4</v>
      </c>
      <c r="T13" s="121" t="s">
        <v>322</v>
      </c>
      <c r="U13" s="145" t="s">
        <v>409</v>
      </c>
      <c r="V13" s="120" t="s">
        <v>419</v>
      </c>
      <c r="W13" s="120" t="s">
        <v>419</v>
      </c>
      <c r="X13" s="120" t="s">
        <v>746</v>
      </c>
      <c r="Y13" s="120" t="s">
        <v>419</v>
      </c>
      <c r="Z13" s="120" t="s">
        <v>419</v>
      </c>
      <c r="AD13" s="116"/>
    </row>
    <row r="14" spans="1:30" ht="160.5" customHeight="1">
      <c r="A14" s="299"/>
      <c r="B14" s="300"/>
      <c r="C14" s="299"/>
      <c r="D14" s="145" t="s">
        <v>409</v>
      </c>
      <c r="E14" s="138" t="s">
        <v>261</v>
      </c>
      <c r="F14" s="125" t="s">
        <v>264</v>
      </c>
      <c r="G14" s="114" t="s">
        <v>72</v>
      </c>
      <c r="H14" s="138" t="s">
        <v>411</v>
      </c>
      <c r="I14" s="138" t="s">
        <v>411</v>
      </c>
      <c r="J14" s="138" t="s">
        <v>411</v>
      </c>
      <c r="K14" s="120">
        <v>2</v>
      </c>
      <c r="L14" s="120">
        <v>3</v>
      </c>
      <c r="M14" s="120">
        <f aca="true" t="shared" si="1" ref="M14:M22">K14*L14</f>
        <v>6</v>
      </c>
      <c r="N14" s="138" t="s">
        <v>418</v>
      </c>
      <c r="O14" s="120">
        <v>25</v>
      </c>
      <c r="P14" s="152">
        <f aca="true" t="shared" si="2" ref="P14:P22">M14*O14</f>
        <v>150</v>
      </c>
      <c r="Q14" s="139" t="s">
        <v>415</v>
      </c>
      <c r="R14" s="140" t="str">
        <f t="shared" si="0"/>
        <v>No aceptable o Aceptable con control específico</v>
      </c>
      <c r="S14" s="120">
        <v>4</v>
      </c>
      <c r="T14" s="121" t="s">
        <v>275</v>
      </c>
      <c r="U14" s="145" t="s">
        <v>409</v>
      </c>
      <c r="V14" s="120" t="s">
        <v>419</v>
      </c>
      <c r="W14" s="120" t="s">
        <v>276</v>
      </c>
      <c r="X14" s="120" t="s">
        <v>324</v>
      </c>
      <c r="Y14" s="120" t="s">
        <v>419</v>
      </c>
      <c r="Z14" s="120" t="s">
        <v>419</v>
      </c>
      <c r="AD14" s="116"/>
    </row>
    <row r="15" spans="1:30" ht="160.5" customHeight="1">
      <c r="A15" s="299"/>
      <c r="B15" s="300"/>
      <c r="C15" s="299"/>
      <c r="D15" s="145" t="s">
        <v>409</v>
      </c>
      <c r="E15" s="138" t="s">
        <v>261</v>
      </c>
      <c r="F15" s="125" t="s">
        <v>325</v>
      </c>
      <c r="G15" s="114" t="s">
        <v>72</v>
      </c>
      <c r="H15" s="138" t="s">
        <v>411</v>
      </c>
      <c r="I15" s="138" t="s">
        <v>411</v>
      </c>
      <c r="J15" s="138" t="s">
        <v>411</v>
      </c>
      <c r="K15" s="120">
        <v>2</v>
      </c>
      <c r="L15" s="120">
        <v>3</v>
      </c>
      <c r="M15" s="120">
        <f t="shared" si="1"/>
        <v>6</v>
      </c>
      <c r="N15" s="138" t="s">
        <v>418</v>
      </c>
      <c r="O15" s="120">
        <v>10</v>
      </c>
      <c r="P15" s="152">
        <f t="shared" si="2"/>
        <v>60</v>
      </c>
      <c r="Q15" s="139" t="s">
        <v>413</v>
      </c>
      <c r="R15" s="140" t="str">
        <f t="shared" si="0"/>
        <v>Mejorable</v>
      </c>
      <c r="S15" s="120">
        <v>4</v>
      </c>
      <c r="T15" s="121" t="s">
        <v>275</v>
      </c>
      <c r="U15" s="145" t="s">
        <v>409</v>
      </c>
      <c r="V15" s="120" t="s">
        <v>419</v>
      </c>
      <c r="W15" s="120" t="s">
        <v>419</v>
      </c>
      <c r="X15" s="120" t="s">
        <v>277</v>
      </c>
      <c r="Y15" s="120" t="s">
        <v>419</v>
      </c>
      <c r="Z15" s="120" t="s">
        <v>419</v>
      </c>
      <c r="AD15" s="116"/>
    </row>
    <row r="16" spans="1:30" ht="188.25" customHeight="1">
      <c r="A16" s="299"/>
      <c r="B16" s="300"/>
      <c r="C16" s="299"/>
      <c r="D16" s="145" t="s">
        <v>409</v>
      </c>
      <c r="E16" s="151" t="s">
        <v>262</v>
      </c>
      <c r="F16" s="126" t="s">
        <v>326</v>
      </c>
      <c r="G16" s="121" t="s">
        <v>279</v>
      </c>
      <c r="H16" s="138" t="s">
        <v>411</v>
      </c>
      <c r="I16" s="138" t="s">
        <v>411</v>
      </c>
      <c r="J16" s="138" t="s">
        <v>411</v>
      </c>
      <c r="K16" s="120">
        <v>2</v>
      </c>
      <c r="L16" s="120">
        <v>4</v>
      </c>
      <c r="M16" s="120">
        <f>K16*L16</f>
        <v>8</v>
      </c>
      <c r="N16" s="138" t="s">
        <v>418</v>
      </c>
      <c r="O16" s="120">
        <v>25</v>
      </c>
      <c r="P16" s="152">
        <f>M16*O16</f>
        <v>200</v>
      </c>
      <c r="Q16" s="139" t="s">
        <v>16</v>
      </c>
      <c r="R16" s="140" t="str">
        <f t="shared" si="0"/>
        <v>No aceptable</v>
      </c>
      <c r="S16" s="120">
        <v>4</v>
      </c>
      <c r="T16" s="121" t="s">
        <v>280</v>
      </c>
      <c r="U16" s="145" t="s">
        <v>409</v>
      </c>
      <c r="V16" s="120" t="s">
        <v>419</v>
      </c>
      <c r="W16" s="120" t="s">
        <v>419</v>
      </c>
      <c r="X16" s="120" t="s">
        <v>329</v>
      </c>
      <c r="Y16" s="120" t="s">
        <v>419</v>
      </c>
      <c r="Z16" s="120" t="s">
        <v>419</v>
      </c>
      <c r="AD16" s="116"/>
    </row>
    <row r="17" spans="1:30" ht="129.75" customHeight="1">
      <c r="A17" s="299"/>
      <c r="B17" s="300"/>
      <c r="C17" s="299"/>
      <c r="D17" s="145" t="s">
        <v>409</v>
      </c>
      <c r="E17" s="151" t="s">
        <v>262</v>
      </c>
      <c r="F17" s="126" t="s">
        <v>327</v>
      </c>
      <c r="G17" s="121" t="s">
        <v>328</v>
      </c>
      <c r="H17" s="138" t="s">
        <v>411</v>
      </c>
      <c r="I17" s="138" t="s">
        <v>411</v>
      </c>
      <c r="J17" s="138" t="s">
        <v>411</v>
      </c>
      <c r="K17" s="120">
        <v>2</v>
      </c>
      <c r="L17" s="120">
        <v>4</v>
      </c>
      <c r="M17" s="120">
        <f>K17*L17</f>
        <v>8</v>
      </c>
      <c r="N17" s="138" t="s">
        <v>418</v>
      </c>
      <c r="O17" s="120">
        <v>25</v>
      </c>
      <c r="P17" s="152">
        <f>M17*O17</f>
        <v>200</v>
      </c>
      <c r="Q17" s="139" t="s">
        <v>415</v>
      </c>
      <c r="R17" s="140" t="str">
        <f t="shared" si="0"/>
        <v>No aceptable o Aceptable con control específico</v>
      </c>
      <c r="S17" s="120">
        <v>4</v>
      </c>
      <c r="T17" s="121" t="s">
        <v>280</v>
      </c>
      <c r="U17" s="145" t="s">
        <v>409</v>
      </c>
      <c r="V17" s="120" t="s">
        <v>419</v>
      </c>
      <c r="W17" s="120" t="s">
        <v>419</v>
      </c>
      <c r="X17" s="120" t="s">
        <v>330</v>
      </c>
      <c r="Y17" s="120" t="s">
        <v>419</v>
      </c>
      <c r="Z17" s="120" t="s">
        <v>419</v>
      </c>
      <c r="AD17" s="116"/>
    </row>
    <row r="18" spans="1:30" ht="111.75" customHeight="1">
      <c r="A18" s="299"/>
      <c r="B18" s="300"/>
      <c r="C18" s="299"/>
      <c r="D18" s="145" t="s">
        <v>409</v>
      </c>
      <c r="E18" s="151" t="s">
        <v>263</v>
      </c>
      <c r="F18" s="126" t="s">
        <v>267</v>
      </c>
      <c r="G18" s="114" t="s">
        <v>282</v>
      </c>
      <c r="H18" s="138" t="s">
        <v>411</v>
      </c>
      <c r="I18" s="138" t="s">
        <v>411</v>
      </c>
      <c r="J18" s="138" t="s">
        <v>411</v>
      </c>
      <c r="K18" s="120">
        <v>2</v>
      </c>
      <c r="L18" s="120">
        <v>2</v>
      </c>
      <c r="M18" s="120">
        <f t="shared" si="1"/>
        <v>4</v>
      </c>
      <c r="N18" s="138" t="s">
        <v>417</v>
      </c>
      <c r="O18" s="120">
        <v>25</v>
      </c>
      <c r="P18" s="152">
        <f t="shared" si="2"/>
        <v>100</v>
      </c>
      <c r="Q18" s="139" t="s">
        <v>413</v>
      </c>
      <c r="R18" s="140" t="str">
        <f t="shared" si="0"/>
        <v>Mejorable</v>
      </c>
      <c r="S18" s="120">
        <v>4</v>
      </c>
      <c r="T18" s="114" t="s">
        <v>282</v>
      </c>
      <c r="U18" s="145" t="s">
        <v>409</v>
      </c>
      <c r="V18" s="120" t="s">
        <v>419</v>
      </c>
      <c r="W18" s="120" t="s">
        <v>419</v>
      </c>
      <c r="X18" s="120" t="s">
        <v>331</v>
      </c>
      <c r="Y18" s="120" t="s">
        <v>419</v>
      </c>
      <c r="Z18" s="120" t="s">
        <v>419</v>
      </c>
      <c r="AD18" s="116"/>
    </row>
    <row r="19" spans="1:30" ht="111.75" customHeight="1">
      <c r="A19" s="299"/>
      <c r="B19" s="300"/>
      <c r="C19" s="299"/>
      <c r="D19" s="145" t="s">
        <v>409</v>
      </c>
      <c r="E19" s="151" t="s">
        <v>263</v>
      </c>
      <c r="F19" s="126" t="s">
        <v>268</v>
      </c>
      <c r="G19" s="120" t="s">
        <v>285</v>
      </c>
      <c r="H19" s="138" t="s">
        <v>411</v>
      </c>
      <c r="I19" s="138" t="s">
        <v>411</v>
      </c>
      <c r="J19" s="138" t="s">
        <v>411</v>
      </c>
      <c r="K19" s="120">
        <v>2</v>
      </c>
      <c r="L19" s="120">
        <v>2</v>
      </c>
      <c r="M19" s="120">
        <f t="shared" si="1"/>
        <v>4</v>
      </c>
      <c r="N19" s="138" t="s">
        <v>417</v>
      </c>
      <c r="O19" s="120">
        <v>10</v>
      </c>
      <c r="P19" s="152">
        <f t="shared" si="2"/>
        <v>40</v>
      </c>
      <c r="Q19" s="139" t="s">
        <v>413</v>
      </c>
      <c r="R19" s="140" t="str">
        <f t="shared" si="0"/>
        <v>Mejorable</v>
      </c>
      <c r="S19" s="120">
        <v>4</v>
      </c>
      <c r="T19" s="121" t="s">
        <v>286</v>
      </c>
      <c r="U19" s="145" t="s">
        <v>409</v>
      </c>
      <c r="V19" s="120" t="s">
        <v>419</v>
      </c>
      <c r="W19" s="120" t="s">
        <v>419</v>
      </c>
      <c r="X19" s="120" t="s">
        <v>284</v>
      </c>
      <c r="Y19" s="120" t="s">
        <v>419</v>
      </c>
      <c r="Z19" s="120" t="s">
        <v>419</v>
      </c>
      <c r="AD19" s="116"/>
    </row>
    <row r="20" spans="1:30" ht="159.75" customHeight="1">
      <c r="A20" s="299"/>
      <c r="B20" s="300"/>
      <c r="C20" s="299"/>
      <c r="D20" s="145" t="s">
        <v>409</v>
      </c>
      <c r="E20" s="151" t="s">
        <v>263</v>
      </c>
      <c r="F20" s="126" t="s">
        <v>294</v>
      </c>
      <c r="G20" s="120" t="s">
        <v>295</v>
      </c>
      <c r="H20" s="138" t="s">
        <v>411</v>
      </c>
      <c r="I20" s="138" t="s">
        <v>411</v>
      </c>
      <c r="J20" s="138" t="s">
        <v>411</v>
      </c>
      <c r="K20" s="120">
        <v>2</v>
      </c>
      <c r="L20" s="120">
        <v>2</v>
      </c>
      <c r="M20" s="120">
        <f t="shared" si="1"/>
        <v>4</v>
      </c>
      <c r="N20" s="138" t="s">
        <v>417</v>
      </c>
      <c r="O20" s="120">
        <v>25</v>
      </c>
      <c r="P20" s="152">
        <f t="shared" si="2"/>
        <v>100</v>
      </c>
      <c r="Q20" s="139" t="s">
        <v>413</v>
      </c>
      <c r="R20" s="140" t="str">
        <f t="shared" si="0"/>
        <v>Mejorable</v>
      </c>
      <c r="S20" s="120">
        <v>4</v>
      </c>
      <c r="T20" s="121" t="s">
        <v>296</v>
      </c>
      <c r="U20" s="145" t="s">
        <v>409</v>
      </c>
      <c r="V20" s="120" t="s">
        <v>419</v>
      </c>
      <c r="W20" s="120" t="s">
        <v>419</v>
      </c>
      <c r="X20" s="120" t="s">
        <v>301</v>
      </c>
      <c r="Y20" s="120" t="s">
        <v>419</v>
      </c>
      <c r="Z20" s="120" t="s">
        <v>419</v>
      </c>
      <c r="AD20" s="116"/>
    </row>
    <row r="21" spans="1:30" ht="159.75" customHeight="1">
      <c r="A21" s="299"/>
      <c r="B21" s="300"/>
      <c r="C21" s="299"/>
      <c r="D21" s="145" t="s">
        <v>409</v>
      </c>
      <c r="E21" s="151" t="s">
        <v>263</v>
      </c>
      <c r="F21" s="126" t="s">
        <v>269</v>
      </c>
      <c r="G21" s="120" t="s">
        <v>287</v>
      </c>
      <c r="H21" s="138" t="s">
        <v>411</v>
      </c>
      <c r="I21" s="138" t="s">
        <v>411</v>
      </c>
      <c r="J21" s="138" t="s">
        <v>411</v>
      </c>
      <c r="K21" s="120">
        <v>2</v>
      </c>
      <c r="L21" s="120">
        <v>2</v>
      </c>
      <c r="M21" s="120">
        <f t="shared" si="1"/>
        <v>4</v>
      </c>
      <c r="N21" s="138" t="s">
        <v>417</v>
      </c>
      <c r="O21" s="120">
        <v>10</v>
      </c>
      <c r="P21" s="152">
        <f t="shared" si="2"/>
        <v>40</v>
      </c>
      <c r="Q21" s="139" t="s">
        <v>413</v>
      </c>
      <c r="R21" s="140" t="str">
        <f t="shared" si="0"/>
        <v>Mejorable</v>
      </c>
      <c r="S21" s="120">
        <v>4</v>
      </c>
      <c r="T21" s="121" t="s">
        <v>287</v>
      </c>
      <c r="U21" s="145" t="s">
        <v>409</v>
      </c>
      <c r="V21" s="120" t="s">
        <v>419</v>
      </c>
      <c r="W21" s="120" t="s">
        <v>419</v>
      </c>
      <c r="X21" s="120" t="s">
        <v>284</v>
      </c>
      <c r="Y21" s="120" t="s">
        <v>419</v>
      </c>
      <c r="Z21" s="120" t="s">
        <v>419</v>
      </c>
      <c r="AD21" s="116"/>
    </row>
    <row r="22" spans="1:30" ht="111.75" customHeight="1">
      <c r="A22" s="299"/>
      <c r="B22" s="300"/>
      <c r="C22" s="299"/>
      <c r="D22" s="145" t="s">
        <v>409</v>
      </c>
      <c r="E22" s="151" t="s">
        <v>263</v>
      </c>
      <c r="F22" s="115" t="s">
        <v>256</v>
      </c>
      <c r="G22" s="120" t="s">
        <v>308</v>
      </c>
      <c r="H22" s="121" t="s">
        <v>309</v>
      </c>
      <c r="I22" s="138" t="s">
        <v>411</v>
      </c>
      <c r="J22" s="138" t="s">
        <v>411</v>
      </c>
      <c r="K22" s="120">
        <v>2</v>
      </c>
      <c r="L22" s="120">
        <v>3</v>
      </c>
      <c r="M22" s="120">
        <f t="shared" si="1"/>
        <v>6</v>
      </c>
      <c r="N22" s="138" t="s">
        <v>418</v>
      </c>
      <c r="O22" s="120">
        <v>60</v>
      </c>
      <c r="P22" s="152">
        <f t="shared" si="2"/>
        <v>360</v>
      </c>
      <c r="Q22" s="139" t="s">
        <v>415</v>
      </c>
      <c r="R22" s="140" t="str">
        <f t="shared" si="0"/>
        <v>No aceptable o Aceptable con control específico</v>
      </c>
      <c r="S22" s="120">
        <v>1</v>
      </c>
      <c r="T22" s="121" t="s">
        <v>306</v>
      </c>
      <c r="U22" s="145" t="s">
        <v>409</v>
      </c>
      <c r="V22" s="120" t="s">
        <v>419</v>
      </c>
      <c r="W22" s="120" t="s">
        <v>419</v>
      </c>
      <c r="X22" s="120" t="s">
        <v>310</v>
      </c>
      <c r="Y22" s="120" t="s">
        <v>419</v>
      </c>
      <c r="Z22" s="120" t="s">
        <v>419</v>
      </c>
      <c r="AD22" s="117"/>
    </row>
    <row r="23" spans="1:30" ht="129.75" customHeight="1">
      <c r="A23" s="299"/>
      <c r="B23" s="300"/>
      <c r="C23" s="299"/>
      <c r="D23" s="145" t="s">
        <v>409</v>
      </c>
      <c r="E23" s="151" t="s">
        <v>313</v>
      </c>
      <c r="F23" s="114" t="s">
        <v>314</v>
      </c>
      <c r="G23" s="121" t="s">
        <v>315</v>
      </c>
      <c r="H23" s="138" t="s">
        <v>411</v>
      </c>
      <c r="I23" s="138" t="s">
        <v>411</v>
      </c>
      <c r="J23" s="138" t="s">
        <v>411</v>
      </c>
      <c r="K23" s="120">
        <v>2</v>
      </c>
      <c r="L23" s="120">
        <v>3</v>
      </c>
      <c r="M23" s="120">
        <f>K23*L23</f>
        <v>6</v>
      </c>
      <c r="N23" s="138" t="s">
        <v>418</v>
      </c>
      <c r="O23" s="120">
        <v>25</v>
      </c>
      <c r="P23" s="152">
        <f>M23*O23</f>
        <v>150</v>
      </c>
      <c r="Q23" s="139" t="s">
        <v>415</v>
      </c>
      <c r="R23" s="140" t="str">
        <f t="shared" si="0"/>
        <v>No aceptable o Aceptable con control específico</v>
      </c>
      <c r="S23" s="120">
        <v>4</v>
      </c>
      <c r="T23" s="121" t="s">
        <v>316</v>
      </c>
      <c r="U23" s="145" t="s">
        <v>409</v>
      </c>
      <c r="V23" s="120" t="s">
        <v>419</v>
      </c>
      <c r="W23" s="120" t="s">
        <v>419</v>
      </c>
      <c r="X23" s="120" t="s">
        <v>317</v>
      </c>
      <c r="Y23" s="120" t="s">
        <v>419</v>
      </c>
      <c r="Z23" s="120" t="s">
        <v>419</v>
      </c>
      <c r="AD23" s="117"/>
    </row>
    <row r="24" spans="1:30" ht="117" customHeight="1">
      <c r="A24" s="299"/>
      <c r="B24" s="300"/>
      <c r="C24" s="299"/>
      <c r="D24" s="145" t="s">
        <v>409</v>
      </c>
      <c r="E24" s="151" t="s">
        <v>304</v>
      </c>
      <c r="F24" s="120" t="s">
        <v>305</v>
      </c>
      <c r="G24" s="121" t="s">
        <v>255</v>
      </c>
      <c r="H24" s="138" t="s">
        <v>411</v>
      </c>
      <c r="I24" s="138" t="s">
        <v>411</v>
      </c>
      <c r="J24" s="138" t="s">
        <v>411</v>
      </c>
      <c r="K24" s="153">
        <v>2</v>
      </c>
      <c r="L24" s="153">
        <v>3</v>
      </c>
      <c r="M24" s="120">
        <f>K24*L24</f>
        <v>6</v>
      </c>
      <c r="N24" s="138" t="s">
        <v>418</v>
      </c>
      <c r="O24" s="120">
        <v>60</v>
      </c>
      <c r="P24" s="152">
        <f>M24*O24</f>
        <v>360</v>
      </c>
      <c r="Q24" s="139" t="s">
        <v>415</v>
      </c>
      <c r="R24" s="140" t="str">
        <f t="shared" si="0"/>
        <v>No aceptable o Aceptable con control específico</v>
      </c>
      <c r="S24" s="120">
        <v>4</v>
      </c>
      <c r="T24" s="121" t="s">
        <v>306</v>
      </c>
      <c r="U24" s="145" t="s">
        <v>409</v>
      </c>
      <c r="V24" s="120" t="s">
        <v>419</v>
      </c>
      <c r="W24" s="120" t="s">
        <v>419</v>
      </c>
      <c r="X24" s="120" t="s">
        <v>307</v>
      </c>
      <c r="Y24" s="120" t="s">
        <v>419</v>
      </c>
      <c r="Z24" s="120" t="s">
        <v>419</v>
      </c>
      <c r="AD24" s="116"/>
    </row>
    <row r="25" spans="29:30" ht="12.75">
      <c r="AC25" s="119"/>
      <c r="AD25" s="119"/>
    </row>
    <row r="29" ht="12.75">
      <c r="Y29" s="63"/>
    </row>
  </sheetData>
  <sheetProtection/>
  <mergeCells count="28">
    <mergeCell ref="H6:J8"/>
    <mergeCell ref="AC4:AC5"/>
    <mergeCell ref="L5:P5"/>
    <mergeCell ref="Q5:V5"/>
    <mergeCell ref="W5:Z5"/>
    <mergeCell ref="R6:R8"/>
    <mergeCell ref="S6:U8"/>
    <mergeCell ref="V6:Z8"/>
    <mergeCell ref="A10:A24"/>
    <mergeCell ref="B10:B24"/>
    <mergeCell ref="C10:C24"/>
    <mergeCell ref="A1:C3"/>
    <mergeCell ref="D1:W3"/>
    <mergeCell ref="L4:P4"/>
    <mergeCell ref="Q4:V4"/>
    <mergeCell ref="W4:Z4"/>
    <mergeCell ref="A6:A9"/>
    <mergeCell ref="B6:B9"/>
    <mergeCell ref="X1:Z1"/>
    <mergeCell ref="X2:Z2"/>
    <mergeCell ref="X3:Z3"/>
    <mergeCell ref="A4:F5"/>
    <mergeCell ref="G4:K5"/>
    <mergeCell ref="K6:Q8"/>
    <mergeCell ref="C6:C9"/>
    <mergeCell ref="D6:D9"/>
    <mergeCell ref="E6:F8"/>
    <mergeCell ref="G6:G9"/>
  </mergeCells>
  <conditionalFormatting sqref="N18:N21 N13 N11">
    <cfRule type="containsText" priority="13" dxfId="1" operator="containsText" stopIfTrue="1" text="MUY ALTO">
      <formula>NOT(ISERROR(SEARCH("MUY ALTO",N11)))</formula>
    </cfRule>
    <cfRule type="containsText" priority="14" dxfId="1" operator="containsText" stopIfTrue="1" text="ALTO">
      <formula>NOT(ISERROR(SEARCH("ALTO",N11)))</formula>
    </cfRule>
    <cfRule type="containsText" priority="15" dxfId="0" operator="containsText" stopIfTrue="1" text="MEDIO">
      <formula>NOT(ISERROR(SEARCH("MEDIO",N11)))</formula>
    </cfRule>
    <cfRule type="containsText" priority="16" dxfId="3" operator="containsText" stopIfTrue="1" text="BAJO">
      <formula>NOT(ISERROR(SEARCH("BAJO",N11)))</formula>
    </cfRule>
  </conditionalFormatting>
  <conditionalFormatting sqref="N22:N24 N14:N17 N10">
    <cfRule type="containsText" priority="9" dxfId="1" operator="containsText" stopIfTrue="1" text="MUY ALTO">
      <formula>NOT(ISERROR(SEARCH("MUY ALTO",N10)))</formula>
    </cfRule>
    <cfRule type="containsText" priority="10" dxfId="1" operator="containsText" stopIfTrue="1" text="ALTO">
      <formula>NOT(ISERROR(SEARCH("ALTO",N10)))</formula>
    </cfRule>
    <cfRule type="containsText" priority="11" dxfId="0" operator="containsText" stopIfTrue="1" text="MEDIO">
      <formula>NOT(ISERROR(SEARCH("MEDIO",N10)))</formula>
    </cfRule>
    <cfRule type="containsText" priority="12" dxfId="3" operator="containsText" stopIfTrue="1" text="BAJO">
      <formula>NOT(ISERROR(SEARCH("BAJO",N10)))</formula>
    </cfRule>
  </conditionalFormatting>
  <conditionalFormatting sqref="N12">
    <cfRule type="containsText" priority="1" dxfId="3" operator="containsText" stopIfTrue="1" text="BAJO">
      <formula>NOT(ISERROR(SEARCH("BAJO",N12)))</formula>
    </cfRule>
    <cfRule type="containsText" priority="2" dxfId="1" operator="containsText" stopIfTrue="1" text="MUY ALTO">
      <formula>NOT(ISERROR(SEARCH("MUY ALTO",N12)))</formula>
    </cfRule>
    <cfRule type="containsText" priority="3" dxfId="1" operator="containsText" stopIfTrue="1" text="ALTO">
      <formula>NOT(ISERROR(SEARCH("ALTO",N12)))</formula>
    </cfRule>
    <cfRule type="containsText" priority="4" dxfId="0" operator="containsText" stopIfTrue="1" text="MEDIO">
      <formula>NOT(ISERROR(SEARCH("MEDIO",N12)))</formula>
    </cfRule>
  </conditionalFormatting>
  <dataValidations count="3">
    <dataValidation type="list" allowBlank="1" showInputMessage="1" showErrorMessage="1" prompt="Si 40&lt;NP&lt;24, Muy alto (A)&#10;Si 20&lt;NP&lt;10, Alto (A)&#10;Si 8&lt;NP&lt;6, Medio (M)&#10;Si 4&lt;NP&lt;2, Bajo (B)" sqref="N13:N24 N10:N11 L12">
      <formula1>"Muy alto (MA),Alto (A),Medio (M),Bajo (B)"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12 M12">
      <formula1>"100,60,25,10"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10:Q24">
      <formula1>"I,II,III,IV"</formula1>
      <formula2>0</formula2>
    </dataValidation>
  </dataValidations>
  <printOptions/>
  <pageMargins left="0.7480314960629921" right="0.7480314960629921" top="0.984251968503937" bottom="0.984251968503937" header="0" footer="0"/>
  <pageSetup horizontalDpi="300" verticalDpi="300" orientation="landscape" paperSize="9" scale="17" r:id="rId2"/>
  <colBreaks count="1" manualBreakCount="1">
    <brk id="28" min="7" max="1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C31"/>
  <sheetViews>
    <sheetView view="pageBreakPreview" zoomScale="55" zoomScaleNormal="80" zoomScaleSheetLayoutView="55" zoomScalePageLayoutView="0" workbookViewId="0" topLeftCell="A1">
      <selection activeCell="X3" sqref="X3:Z3"/>
    </sheetView>
  </sheetViews>
  <sheetFormatPr defaultColWidth="11.421875" defaultRowHeight="15"/>
  <cols>
    <col min="1" max="3" width="13.8515625" style="63" customWidth="1"/>
    <col min="4" max="4" width="18.7109375" style="63" customWidth="1"/>
    <col min="5" max="5" width="24.28125" style="63" customWidth="1"/>
    <col min="6" max="6" width="11.8515625" style="63" customWidth="1"/>
    <col min="7" max="7" width="37.8515625" style="63" customWidth="1"/>
    <col min="8" max="8" width="24.8515625" style="63" customWidth="1"/>
    <col min="9" max="9" width="12.140625" style="63" customWidth="1"/>
    <col min="10" max="10" width="15.7109375" style="63" customWidth="1"/>
    <col min="11" max="12" width="6.7109375" style="63" bestFit="1" customWidth="1"/>
    <col min="13" max="14" width="9.28125" style="63" bestFit="1" customWidth="1"/>
    <col min="15" max="15" width="6.7109375" style="63" bestFit="1" customWidth="1"/>
    <col min="16" max="16" width="9.28125" style="63" bestFit="1" customWidth="1"/>
    <col min="17" max="17" width="6.7109375" style="63" bestFit="1" customWidth="1"/>
    <col min="18" max="18" width="26.28125" style="63" customWidth="1"/>
    <col min="19" max="19" width="6.00390625" style="63" customWidth="1"/>
    <col min="20" max="20" width="6.421875" style="63" customWidth="1"/>
    <col min="21" max="21" width="15.140625" style="63" customWidth="1"/>
    <col min="22" max="22" width="22.28125" style="63" customWidth="1"/>
    <col min="23" max="23" width="11.421875" style="63" customWidth="1"/>
    <col min="24" max="24" width="23.421875" style="63" customWidth="1"/>
    <col min="25" max="25" width="16.8515625" style="118" customWidth="1"/>
    <col min="26" max="26" width="29.421875" style="63" customWidth="1"/>
    <col min="27" max="16384" width="11.421875" style="63" customWidth="1"/>
  </cols>
  <sheetData>
    <row r="1" spans="1:28" s="127" customFormat="1" ht="52.5" customHeight="1">
      <c r="A1" s="294"/>
      <c r="B1" s="294"/>
      <c r="C1" s="294"/>
      <c r="D1" s="301" t="s">
        <v>745</v>
      </c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293" t="s">
        <v>38</v>
      </c>
      <c r="Y1" s="293"/>
      <c r="Z1" s="293"/>
      <c r="AA1" s="128"/>
      <c r="AB1" s="128"/>
    </row>
    <row r="2" spans="1:28" s="127" customFormat="1" ht="52.5" customHeight="1">
      <c r="A2" s="294"/>
      <c r="B2" s="294"/>
      <c r="C2" s="294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293" t="s">
        <v>375</v>
      </c>
      <c r="Y2" s="293"/>
      <c r="Z2" s="293"/>
      <c r="AA2" s="128"/>
      <c r="AB2" s="128"/>
    </row>
    <row r="3" spans="1:28" s="127" customFormat="1" ht="52.5" customHeight="1">
      <c r="A3" s="294"/>
      <c r="B3" s="294"/>
      <c r="C3" s="294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293" t="s">
        <v>757</v>
      </c>
      <c r="Y3" s="293"/>
      <c r="Z3" s="293"/>
      <c r="AA3" s="128"/>
      <c r="AB3" s="128"/>
    </row>
    <row r="4" spans="1:29" s="127" customFormat="1" ht="12.75" customHeight="1">
      <c r="A4" s="294" t="s">
        <v>414</v>
      </c>
      <c r="B4" s="294"/>
      <c r="C4" s="294"/>
      <c r="D4" s="294"/>
      <c r="E4" s="294"/>
      <c r="F4" s="294"/>
      <c r="G4" s="295" t="s">
        <v>377</v>
      </c>
      <c r="H4" s="295"/>
      <c r="I4" s="295"/>
      <c r="J4" s="295"/>
      <c r="K4" s="295"/>
      <c r="L4" s="295" t="s">
        <v>0</v>
      </c>
      <c r="M4" s="295"/>
      <c r="N4" s="295"/>
      <c r="O4" s="295"/>
      <c r="P4" s="295"/>
      <c r="Q4" s="295" t="s">
        <v>378</v>
      </c>
      <c r="R4" s="295"/>
      <c r="S4" s="295"/>
      <c r="T4" s="295"/>
      <c r="U4" s="295"/>
      <c r="V4" s="295"/>
      <c r="W4" s="295" t="s">
        <v>379</v>
      </c>
      <c r="X4" s="295"/>
      <c r="Y4" s="295"/>
      <c r="Z4" s="295"/>
      <c r="AA4" s="129"/>
      <c r="AB4" s="129"/>
      <c r="AC4" s="303"/>
    </row>
    <row r="5" spans="1:29" s="127" customFormat="1" ht="15" customHeight="1">
      <c r="A5" s="294"/>
      <c r="B5" s="294"/>
      <c r="C5" s="294"/>
      <c r="D5" s="294"/>
      <c r="E5" s="294"/>
      <c r="F5" s="294"/>
      <c r="G5" s="295"/>
      <c r="H5" s="295"/>
      <c r="I5" s="295"/>
      <c r="J5" s="295"/>
      <c r="K5" s="295"/>
      <c r="L5" s="304" t="s">
        <v>380</v>
      </c>
      <c r="M5" s="304"/>
      <c r="N5" s="304"/>
      <c r="O5" s="304"/>
      <c r="P5" s="304"/>
      <c r="Q5" s="305" t="s">
        <v>381</v>
      </c>
      <c r="R5" s="305"/>
      <c r="S5" s="305"/>
      <c r="T5" s="305"/>
      <c r="U5" s="305"/>
      <c r="V5" s="305"/>
      <c r="W5" s="306" t="s">
        <v>382</v>
      </c>
      <c r="X5" s="306"/>
      <c r="Y5" s="306"/>
      <c r="Z5" s="306"/>
      <c r="AA5" s="130"/>
      <c r="AB5" s="130"/>
      <c r="AC5" s="303"/>
    </row>
    <row r="6" spans="1:26" s="131" customFormat="1" ht="61.5" customHeight="1">
      <c r="A6" s="297" t="s">
        <v>259</v>
      </c>
      <c r="B6" s="297" t="s">
        <v>390</v>
      </c>
      <c r="C6" s="297" t="s">
        <v>139</v>
      </c>
      <c r="D6" s="298" t="s">
        <v>391</v>
      </c>
      <c r="E6" s="296" t="s">
        <v>384</v>
      </c>
      <c r="F6" s="296"/>
      <c r="G6" s="297" t="s">
        <v>385</v>
      </c>
      <c r="H6" s="296" t="s">
        <v>147</v>
      </c>
      <c r="I6" s="296"/>
      <c r="J6" s="296"/>
      <c r="K6" s="296" t="s">
        <v>386</v>
      </c>
      <c r="L6" s="296"/>
      <c r="M6" s="296"/>
      <c r="N6" s="296"/>
      <c r="O6" s="296"/>
      <c r="P6" s="296"/>
      <c r="Q6" s="296"/>
      <c r="R6" s="297" t="s">
        <v>387</v>
      </c>
      <c r="S6" s="296" t="s">
        <v>388</v>
      </c>
      <c r="T6" s="296"/>
      <c r="U6" s="296"/>
      <c r="V6" s="296" t="s">
        <v>389</v>
      </c>
      <c r="W6" s="296"/>
      <c r="X6" s="296"/>
      <c r="Y6" s="296"/>
      <c r="Z6" s="296"/>
    </row>
    <row r="7" spans="1:26" s="131" customFormat="1" ht="61.5" customHeight="1">
      <c r="A7" s="297"/>
      <c r="B7" s="297"/>
      <c r="C7" s="297"/>
      <c r="D7" s="298"/>
      <c r="E7" s="296"/>
      <c r="F7" s="296"/>
      <c r="G7" s="297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7"/>
      <c r="S7" s="296"/>
      <c r="T7" s="296"/>
      <c r="U7" s="296"/>
      <c r="V7" s="296"/>
      <c r="W7" s="296"/>
      <c r="X7" s="296"/>
      <c r="Y7" s="296"/>
      <c r="Z7" s="296"/>
    </row>
    <row r="8" spans="1:26" s="131" customFormat="1" ht="61.5" customHeight="1">
      <c r="A8" s="297"/>
      <c r="B8" s="297"/>
      <c r="C8" s="297"/>
      <c r="D8" s="298"/>
      <c r="E8" s="296"/>
      <c r="F8" s="296"/>
      <c r="G8" s="297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7"/>
      <c r="S8" s="296"/>
      <c r="T8" s="296"/>
      <c r="U8" s="296"/>
      <c r="V8" s="296"/>
      <c r="W8" s="296"/>
      <c r="X8" s="296"/>
      <c r="Y8" s="296"/>
      <c r="Z8" s="296"/>
    </row>
    <row r="9" spans="1:26" s="136" customFormat="1" ht="111" customHeight="1">
      <c r="A9" s="297"/>
      <c r="B9" s="297"/>
      <c r="C9" s="297"/>
      <c r="D9" s="298"/>
      <c r="E9" s="159" t="s">
        <v>392</v>
      </c>
      <c r="F9" s="159" t="s">
        <v>393</v>
      </c>
      <c r="G9" s="297"/>
      <c r="H9" s="159" t="s">
        <v>394</v>
      </c>
      <c r="I9" s="159" t="s">
        <v>51</v>
      </c>
      <c r="J9" s="159" t="s">
        <v>148</v>
      </c>
      <c r="K9" s="159" t="s">
        <v>150</v>
      </c>
      <c r="L9" s="142" t="s">
        <v>395</v>
      </c>
      <c r="M9" s="142" t="s">
        <v>396</v>
      </c>
      <c r="N9" s="142" t="s">
        <v>397</v>
      </c>
      <c r="O9" s="142" t="s">
        <v>154</v>
      </c>
      <c r="P9" s="142" t="s">
        <v>398</v>
      </c>
      <c r="Q9" s="142" t="s">
        <v>399</v>
      </c>
      <c r="R9" s="143" t="s">
        <v>400</v>
      </c>
      <c r="S9" s="159" t="s">
        <v>401</v>
      </c>
      <c r="T9" s="144" t="s">
        <v>402</v>
      </c>
      <c r="U9" s="142" t="s">
        <v>403</v>
      </c>
      <c r="V9" s="159" t="s">
        <v>404</v>
      </c>
      <c r="W9" s="144" t="s">
        <v>405</v>
      </c>
      <c r="X9" s="159" t="s">
        <v>406</v>
      </c>
      <c r="Y9" s="159" t="s">
        <v>407</v>
      </c>
      <c r="Z9" s="159" t="s">
        <v>408</v>
      </c>
    </row>
    <row r="10" spans="1:26" ht="129.75" customHeight="1">
      <c r="A10" s="307" t="s">
        <v>278</v>
      </c>
      <c r="B10" s="310" t="s">
        <v>260</v>
      </c>
      <c r="C10" s="307" t="s">
        <v>288</v>
      </c>
      <c r="D10" s="137" t="s">
        <v>409</v>
      </c>
      <c r="E10" s="138" t="s">
        <v>274</v>
      </c>
      <c r="F10" s="213" t="s">
        <v>271</v>
      </c>
      <c r="G10" s="217" t="s">
        <v>270</v>
      </c>
      <c r="H10" s="138" t="s">
        <v>411</v>
      </c>
      <c r="I10" s="138" t="s">
        <v>411</v>
      </c>
      <c r="J10" s="138" t="s">
        <v>411</v>
      </c>
      <c r="K10" s="212">
        <v>2</v>
      </c>
      <c r="L10" s="212">
        <v>3</v>
      </c>
      <c r="M10" s="212">
        <f aca="true" t="shared" si="0" ref="M10:M26">K10*L10</f>
        <v>6</v>
      </c>
      <c r="N10" s="138" t="s">
        <v>418</v>
      </c>
      <c r="O10" s="212">
        <v>10</v>
      </c>
      <c r="P10" s="215">
        <f aca="true" t="shared" si="1" ref="P10:P26">M10*O10</f>
        <v>60</v>
      </c>
      <c r="Q10" s="139" t="s">
        <v>413</v>
      </c>
      <c r="R10" s="140" t="str">
        <f>IF(Q10="I","No aceptable",IF(Q10="II","No aceptable o Aceptable con control específico",IF(Q10="III","Mejorable",IF(Q10="IV","Aceptable"))))</f>
        <v>Mejorable</v>
      </c>
      <c r="S10" s="212">
        <v>34</v>
      </c>
      <c r="T10" s="213" t="s">
        <v>272</v>
      </c>
      <c r="U10" s="137" t="s">
        <v>409</v>
      </c>
      <c r="V10" s="212" t="s">
        <v>419</v>
      </c>
      <c r="W10" s="212" t="s">
        <v>419</v>
      </c>
      <c r="X10" s="212" t="s">
        <v>273</v>
      </c>
      <c r="Y10" s="212" t="s">
        <v>419</v>
      </c>
      <c r="Z10" s="212" t="s">
        <v>419</v>
      </c>
    </row>
    <row r="11" spans="1:26" s="141" customFormat="1" ht="146.25" customHeight="1">
      <c r="A11" s="308"/>
      <c r="B11" s="311"/>
      <c r="C11" s="308"/>
      <c r="D11" s="498" t="s">
        <v>409</v>
      </c>
      <c r="E11" s="138" t="s">
        <v>291</v>
      </c>
      <c r="F11" s="138" t="s">
        <v>372</v>
      </c>
      <c r="G11" s="138" t="s">
        <v>410</v>
      </c>
      <c r="H11" s="138" t="s">
        <v>411</v>
      </c>
      <c r="I11" s="138" t="s">
        <v>373</v>
      </c>
      <c r="J11" s="138" t="s">
        <v>412</v>
      </c>
      <c r="K11" s="138">
        <v>2</v>
      </c>
      <c r="L11" s="138">
        <v>4</v>
      </c>
      <c r="M11" s="138">
        <f>K11*L11</f>
        <v>8</v>
      </c>
      <c r="N11" s="138" t="str">
        <f>IF(M11&gt;20,"Muy Alto (MA)",IF(M11&gt;10,"ALTO",IF(M11&gt;5,"MEDIO","BAJO")))</f>
        <v>MEDIO</v>
      </c>
      <c r="O11" s="138">
        <v>25</v>
      </c>
      <c r="P11" s="138">
        <f>M11*O11</f>
        <v>200</v>
      </c>
      <c r="Q11" s="151" t="s">
        <v>415</v>
      </c>
      <c r="R11" s="140" t="str">
        <f>IF(Q11="I","No aceptable",IF(Q11="II","No aceptable o Aceptable con control específico",IF(Q11="III","Mejorable",IF(Q11="IV","Aceptable"))))</f>
        <v>No aceptable o Aceptable con control específico</v>
      </c>
      <c r="S11" s="138">
        <v>434</v>
      </c>
      <c r="T11" s="145" t="s">
        <v>645</v>
      </c>
      <c r="U11" s="145" t="s">
        <v>409</v>
      </c>
      <c r="V11" s="146" t="s">
        <v>749</v>
      </c>
      <c r="W11" s="146" t="s">
        <v>750</v>
      </c>
      <c r="X11" s="138" t="s">
        <v>419</v>
      </c>
      <c r="Y11" s="147" t="s">
        <v>751</v>
      </c>
      <c r="Z11" s="147" t="s">
        <v>374</v>
      </c>
    </row>
    <row r="12" spans="1:26" ht="160.5" customHeight="1">
      <c r="A12" s="308"/>
      <c r="B12" s="311"/>
      <c r="C12" s="308"/>
      <c r="D12" s="137" t="s">
        <v>409</v>
      </c>
      <c r="E12" s="138" t="s">
        <v>261</v>
      </c>
      <c r="F12" s="248" t="s">
        <v>748</v>
      </c>
      <c r="G12" s="217" t="s">
        <v>72</v>
      </c>
      <c r="H12" s="138" t="s">
        <v>411</v>
      </c>
      <c r="I12" s="138" t="s">
        <v>411</v>
      </c>
      <c r="J12" s="138" t="s">
        <v>411</v>
      </c>
      <c r="K12" s="212">
        <v>2</v>
      </c>
      <c r="L12" s="212">
        <v>2</v>
      </c>
      <c r="M12" s="212">
        <f t="shared" si="0"/>
        <v>4</v>
      </c>
      <c r="N12" s="138" t="s">
        <v>417</v>
      </c>
      <c r="O12" s="212">
        <v>10</v>
      </c>
      <c r="P12" s="215">
        <f t="shared" si="1"/>
        <v>40</v>
      </c>
      <c r="Q12" s="139" t="s">
        <v>413</v>
      </c>
      <c r="R12" s="140" t="str">
        <f aca="true" t="shared" si="2" ref="R12:R26">IF(Q12="I","No aceptable",IF(Q12="II","No aceptable o Aceptable con control específico",IF(Q12="III","Mejorable",IF(Q12="IV","Aceptable"))))</f>
        <v>Mejorable</v>
      </c>
      <c r="S12" s="212">
        <v>34</v>
      </c>
      <c r="T12" s="213" t="s">
        <v>275</v>
      </c>
      <c r="U12" s="137" t="s">
        <v>409</v>
      </c>
      <c r="V12" s="212" t="s">
        <v>419</v>
      </c>
      <c r="W12" s="212" t="s">
        <v>276</v>
      </c>
      <c r="X12" s="212" t="s">
        <v>102</v>
      </c>
      <c r="Y12" s="212" t="s">
        <v>419</v>
      </c>
      <c r="Z12" s="212" t="s">
        <v>419</v>
      </c>
    </row>
    <row r="13" spans="1:26" ht="160.5" customHeight="1">
      <c r="A13" s="308"/>
      <c r="B13" s="311"/>
      <c r="C13" s="308"/>
      <c r="D13" s="137" t="s">
        <v>409</v>
      </c>
      <c r="E13" s="138" t="s">
        <v>261</v>
      </c>
      <c r="F13" s="125" t="s">
        <v>265</v>
      </c>
      <c r="G13" s="217" t="s">
        <v>72</v>
      </c>
      <c r="H13" s="138" t="s">
        <v>411</v>
      </c>
      <c r="I13" s="138" t="s">
        <v>411</v>
      </c>
      <c r="J13" s="138" t="s">
        <v>411</v>
      </c>
      <c r="K13" s="212">
        <v>2</v>
      </c>
      <c r="L13" s="212">
        <v>3</v>
      </c>
      <c r="M13" s="212">
        <f t="shared" si="0"/>
        <v>6</v>
      </c>
      <c r="N13" s="138" t="s">
        <v>418</v>
      </c>
      <c r="O13" s="212">
        <v>10</v>
      </c>
      <c r="P13" s="215">
        <f t="shared" si="1"/>
        <v>60</v>
      </c>
      <c r="Q13" s="139" t="s">
        <v>413</v>
      </c>
      <c r="R13" s="140" t="str">
        <f t="shared" si="2"/>
        <v>Mejorable</v>
      </c>
      <c r="S13" s="212">
        <v>34</v>
      </c>
      <c r="T13" s="213" t="s">
        <v>275</v>
      </c>
      <c r="U13" s="137" t="s">
        <v>409</v>
      </c>
      <c r="V13" s="212" t="s">
        <v>419</v>
      </c>
      <c r="W13" s="212" t="s">
        <v>419</v>
      </c>
      <c r="X13" s="212" t="s">
        <v>277</v>
      </c>
      <c r="Y13" s="212" t="s">
        <v>419</v>
      </c>
      <c r="Z13" s="212" t="s">
        <v>419</v>
      </c>
    </row>
    <row r="14" spans="1:26" ht="129.75" customHeight="1">
      <c r="A14" s="308"/>
      <c r="B14" s="311"/>
      <c r="C14" s="308"/>
      <c r="D14" s="137" t="s">
        <v>409</v>
      </c>
      <c r="E14" s="151" t="s">
        <v>262</v>
      </c>
      <c r="F14" s="126" t="s">
        <v>266</v>
      </c>
      <c r="G14" s="213" t="s">
        <v>279</v>
      </c>
      <c r="H14" s="138" t="s">
        <v>411</v>
      </c>
      <c r="I14" s="138" t="s">
        <v>411</v>
      </c>
      <c r="J14" s="138" t="s">
        <v>411</v>
      </c>
      <c r="K14" s="212">
        <v>2</v>
      </c>
      <c r="L14" s="212">
        <v>3</v>
      </c>
      <c r="M14" s="212">
        <f t="shared" si="0"/>
        <v>6</v>
      </c>
      <c r="N14" s="138" t="s">
        <v>418</v>
      </c>
      <c r="O14" s="212">
        <v>25</v>
      </c>
      <c r="P14" s="215">
        <f t="shared" si="1"/>
        <v>150</v>
      </c>
      <c r="Q14" s="139" t="s">
        <v>415</v>
      </c>
      <c r="R14" s="140" t="str">
        <f t="shared" si="2"/>
        <v>No aceptable o Aceptable con control específico</v>
      </c>
      <c r="S14" s="212">
        <v>34</v>
      </c>
      <c r="T14" s="213" t="s">
        <v>280</v>
      </c>
      <c r="U14" s="137" t="s">
        <v>409</v>
      </c>
      <c r="V14" s="212" t="s">
        <v>419</v>
      </c>
      <c r="W14" s="212" t="s">
        <v>419</v>
      </c>
      <c r="X14" s="212" t="s">
        <v>281</v>
      </c>
      <c r="Y14" s="212" t="s">
        <v>419</v>
      </c>
      <c r="Z14" s="212" t="s">
        <v>419</v>
      </c>
    </row>
    <row r="15" spans="1:26" ht="111.75" customHeight="1">
      <c r="A15" s="308"/>
      <c r="B15" s="311"/>
      <c r="C15" s="308"/>
      <c r="D15" s="137" t="s">
        <v>409</v>
      </c>
      <c r="E15" s="151" t="s">
        <v>263</v>
      </c>
      <c r="F15" s="126" t="s">
        <v>267</v>
      </c>
      <c r="G15" s="217" t="s">
        <v>282</v>
      </c>
      <c r="H15" s="217" t="s">
        <v>283</v>
      </c>
      <c r="I15" s="138" t="s">
        <v>411</v>
      </c>
      <c r="J15" s="138" t="s">
        <v>411</v>
      </c>
      <c r="K15" s="212">
        <v>2</v>
      </c>
      <c r="L15" s="212">
        <v>2</v>
      </c>
      <c r="M15" s="212">
        <f t="shared" si="0"/>
        <v>4</v>
      </c>
      <c r="N15" s="138" t="s">
        <v>417</v>
      </c>
      <c r="O15" s="212">
        <v>25</v>
      </c>
      <c r="P15" s="215">
        <f t="shared" si="1"/>
        <v>100</v>
      </c>
      <c r="Q15" s="139" t="s">
        <v>413</v>
      </c>
      <c r="R15" s="140" t="str">
        <f t="shared" si="2"/>
        <v>Mejorable</v>
      </c>
      <c r="S15" s="212">
        <v>34</v>
      </c>
      <c r="T15" s="217" t="s">
        <v>282</v>
      </c>
      <c r="U15" s="137" t="s">
        <v>409</v>
      </c>
      <c r="V15" s="212" t="s">
        <v>419</v>
      </c>
      <c r="W15" s="212" t="s">
        <v>419</v>
      </c>
      <c r="X15" s="212" t="s">
        <v>284</v>
      </c>
      <c r="Y15" s="212" t="s">
        <v>419</v>
      </c>
      <c r="Z15" s="212" t="s">
        <v>419</v>
      </c>
    </row>
    <row r="16" spans="1:26" ht="111.75" customHeight="1">
      <c r="A16" s="308"/>
      <c r="B16" s="311"/>
      <c r="C16" s="308"/>
      <c r="D16" s="137" t="s">
        <v>409</v>
      </c>
      <c r="E16" s="151" t="s">
        <v>263</v>
      </c>
      <c r="F16" s="126" t="s">
        <v>268</v>
      </c>
      <c r="G16" s="212" t="s">
        <v>285</v>
      </c>
      <c r="H16" s="138" t="s">
        <v>411</v>
      </c>
      <c r="I16" s="138" t="s">
        <v>411</v>
      </c>
      <c r="J16" s="138" t="s">
        <v>411</v>
      </c>
      <c r="K16" s="212">
        <v>2</v>
      </c>
      <c r="L16" s="212">
        <v>2</v>
      </c>
      <c r="M16" s="212">
        <f t="shared" si="0"/>
        <v>4</v>
      </c>
      <c r="N16" s="138" t="s">
        <v>417</v>
      </c>
      <c r="O16" s="212">
        <v>10</v>
      </c>
      <c r="P16" s="215">
        <f t="shared" si="1"/>
        <v>40</v>
      </c>
      <c r="Q16" s="139" t="s">
        <v>413</v>
      </c>
      <c r="R16" s="140" t="str">
        <f t="shared" si="2"/>
        <v>Mejorable</v>
      </c>
      <c r="S16" s="212">
        <v>34</v>
      </c>
      <c r="T16" s="213" t="s">
        <v>286</v>
      </c>
      <c r="U16" s="137" t="s">
        <v>409</v>
      </c>
      <c r="V16" s="212" t="s">
        <v>419</v>
      </c>
      <c r="W16" s="212" t="s">
        <v>419</v>
      </c>
      <c r="X16" s="212" t="s">
        <v>284</v>
      </c>
      <c r="Y16" s="212" t="s">
        <v>419</v>
      </c>
      <c r="Z16" s="212" t="s">
        <v>419</v>
      </c>
    </row>
    <row r="17" spans="1:26" ht="159.75" customHeight="1">
      <c r="A17" s="309"/>
      <c r="B17" s="312"/>
      <c r="C17" s="309"/>
      <c r="D17" s="137" t="s">
        <v>409</v>
      </c>
      <c r="E17" s="151" t="s">
        <v>263</v>
      </c>
      <c r="F17" s="126" t="s">
        <v>269</v>
      </c>
      <c r="G17" s="212" t="s">
        <v>287</v>
      </c>
      <c r="H17" s="138" t="s">
        <v>411</v>
      </c>
      <c r="I17" s="138" t="s">
        <v>411</v>
      </c>
      <c r="J17" s="138" t="s">
        <v>411</v>
      </c>
      <c r="K17" s="212">
        <v>2</v>
      </c>
      <c r="L17" s="212">
        <v>2</v>
      </c>
      <c r="M17" s="212">
        <f t="shared" si="0"/>
        <v>4</v>
      </c>
      <c r="N17" s="138" t="s">
        <v>417</v>
      </c>
      <c r="O17" s="212">
        <v>10</v>
      </c>
      <c r="P17" s="215">
        <f t="shared" si="1"/>
        <v>40</v>
      </c>
      <c r="Q17" s="139" t="s">
        <v>413</v>
      </c>
      <c r="R17" s="140" t="str">
        <f t="shared" si="2"/>
        <v>Mejorable</v>
      </c>
      <c r="S17" s="212">
        <v>34</v>
      </c>
      <c r="T17" s="213" t="s">
        <v>287</v>
      </c>
      <c r="U17" s="137" t="s">
        <v>409</v>
      </c>
      <c r="V17" s="212" t="s">
        <v>419</v>
      </c>
      <c r="W17" s="212" t="s">
        <v>419</v>
      </c>
      <c r="X17" s="212" t="s">
        <v>284</v>
      </c>
      <c r="Y17" s="212" t="s">
        <v>419</v>
      </c>
      <c r="Z17" s="212" t="s">
        <v>419</v>
      </c>
    </row>
    <row r="18" spans="1:26" ht="129.75" customHeight="1">
      <c r="A18" s="307" t="s">
        <v>278</v>
      </c>
      <c r="B18" s="313" t="s">
        <v>312</v>
      </c>
      <c r="C18" s="307" t="s">
        <v>311</v>
      </c>
      <c r="D18" s="137" t="s">
        <v>409</v>
      </c>
      <c r="E18" s="138" t="s">
        <v>274</v>
      </c>
      <c r="F18" s="213" t="s">
        <v>289</v>
      </c>
      <c r="G18" s="217" t="s">
        <v>270</v>
      </c>
      <c r="H18" s="138" t="s">
        <v>411</v>
      </c>
      <c r="I18" s="138" t="s">
        <v>411</v>
      </c>
      <c r="J18" s="138" t="s">
        <v>411</v>
      </c>
      <c r="K18" s="212">
        <v>2</v>
      </c>
      <c r="L18" s="212">
        <v>3</v>
      </c>
      <c r="M18" s="212">
        <f t="shared" si="0"/>
        <v>6</v>
      </c>
      <c r="N18" s="138" t="s">
        <v>418</v>
      </c>
      <c r="O18" s="212">
        <v>10</v>
      </c>
      <c r="P18" s="215">
        <f t="shared" si="1"/>
        <v>60</v>
      </c>
      <c r="Q18" s="139" t="s">
        <v>413</v>
      </c>
      <c r="R18" s="140" t="str">
        <f t="shared" si="2"/>
        <v>Mejorable</v>
      </c>
      <c r="S18" s="212">
        <v>34</v>
      </c>
      <c r="T18" s="213" t="s">
        <v>272</v>
      </c>
      <c r="U18" s="137" t="s">
        <v>409</v>
      </c>
      <c r="V18" s="212" t="s">
        <v>419</v>
      </c>
      <c r="W18" s="212" t="s">
        <v>419</v>
      </c>
      <c r="X18" s="212" t="s">
        <v>273</v>
      </c>
      <c r="Y18" s="212" t="s">
        <v>419</v>
      </c>
      <c r="Z18" s="212" t="s">
        <v>419</v>
      </c>
    </row>
    <row r="19" spans="1:26" ht="117" customHeight="1">
      <c r="A19" s="308"/>
      <c r="B19" s="314"/>
      <c r="C19" s="308"/>
      <c r="D19" s="137" t="s">
        <v>409</v>
      </c>
      <c r="E19" s="138" t="s">
        <v>291</v>
      </c>
      <c r="F19" s="212" t="s">
        <v>290</v>
      </c>
      <c r="G19" s="213" t="s">
        <v>292</v>
      </c>
      <c r="H19" s="138" t="s">
        <v>411</v>
      </c>
      <c r="I19" s="138" t="s">
        <v>411</v>
      </c>
      <c r="J19" s="138" t="s">
        <v>411</v>
      </c>
      <c r="K19" s="214">
        <v>2</v>
      </c>
      <c r="L19" s="214">
        <v>2</v>
      </c>
      <c r="M19" s="212">
        <f t="shared" si="0"/>
        <v>4</v>
      </c>
      <c r="N19" s="138" t="s">
        <v>417</v>
      </c>
      <c r="O19" s="212">
        <v>10</v>
      </c>
      <c r="P19" s="215">
        <f t="shared" si="1"/>
        <v>40</v>
      </c>
      <c r="Q19" s="139" t="s">
        <v>415</v>
      </c>
      <c r="R19" s="140" t="str">
        <f t="shared" si="2"/>
        <v>No aceptable o Aceptable con control específico</v>
      </c>
      <c r="S19" s="212">
        <v>34</v>
      </c>
      <c r="T19" s="213" t="s">
        <v>322</v>
      </c>
      <c r="U19" s="137" t="s">
        <v>409</v>
      </c>
      <c r="V19" s="212" t="s">
        <v>419</v>
      </c>
      <c r="W19" s="212" t="s">
        <v>419</v>
      </c>
      <c r="X19" s="212" t="s">
        <v>293</v>
      </c>
      <c r="Y19" s="212" t="s">
        <v>419</v>
      </c>
      <c r="Z19" s="212" t="s">
        <v>419</v>
      </c>
    </row>
    <row r="20" spans="1:26" ht="160.5" customHeight="1">
      <c r="A20" s="308"/>
      <c r="B20" s="314"/>
      <c r="C20" s="308"/>
      <c r="D20" s="137" t="s">
        <v>409</v>
      </c>
      <c r="E20" s="138" t="s">
        <v>261</v>
      </c>
      <c r="F20" s="125" t="s">
        <v>302</v>
      </c>
      <c r="G20" s="217" t="s">
        <v>72</v>
      </c>
      <c r="H20" s="138" t="s">
        <v>411</v>
      </c>
      <c r="I20" s="138" t="s">
        <v>411</v>
      </c>
      <c r="J20" s="138" t="s">
        <v>411</v>
      </c>
      <c r="K20" s="212">
        <v>2</v>
      </c>
      <c r="L20" s="212">
        <v>3</v>
      </c>
      <c r="M20" s="212">
        <f t="shared" si="0"/>
        <v>6</v>
      </c>
      <c r="N20" s="138" t="s">
        <v>418</v>
      </c>
      <c r="O20" s="212">
        <v>25</v>
      </c>
      <c r="P20" s="215">
        <f t="shared" si="1"/>
        <v>150</v>
      </c>
      <c r="Q20" s="139" t="s">
        <v>415</v>
      </c>
      <c r="R20" s="140" t="str">
        <f t="shared" si="2"/>
        <v>No aceptable o Aceptable con control específico</v>
      </c>
      <c r="S20" s="212">
        <v>34</v>
      </c>
      <c r="T20" s="213" t="s">
        <v>275</v>
      </c>
      <c r="U20" s="137" t="s">
        <v>409</v>
      </c>
      <c r="V20" s="212" t="s">
        <v>419</v>
      </c>
      <c r="W20" s="212" t="s">
        <v>419</v>
      </c>
      <c r="X20" s="212" t="s">
        <v>303</v>
      </c>
      <c r="Y20" s="212" t="s">
        <v>419</v>
      </c>
      <c r="Z20" s="212" t="s">
        <v>419</v>
      </c>
    </row>
    <row r="21" spans="1:26" ht="111.75" customHeight="1">
      <c r="A21" s="308"/>
      <c r="B21" s="314"/>
      <c r="C21" s="308"/>
      <c r="D21" s="137" t="s">
        <v>409</v>
      </c>
      <c r="E21" s="151" t="s">
        <v>263</v>
      </c>
      <c r="F21" s="126" t="s">
        <v>297</v>
      </c>
      <c r="G21" s="217" t="s">
        <v>282</v>
      </c>
      <c r="H21" s="138" t="s">
        <v>411</v>
      </c>
      <c r="I21" s="138" t="s">
        <v>411</v>
      </c>
      <c r="J21" s="138" t="s">
        <v>411</v>
      </c>
      <c r="K21" s="212">
        <v>2</v>
      </c>
      <c r="L21" s="212">
        <v>3</v>
      </c>
      <c r="M21" s="212">
        <f t="shared" si="0"/>
        <v>6</v>
      </c>
      <c r="N21" s="138" t="s">
        <v>418</v>
      </c>
      <c r="O21" s="212">
        <v>25</v>
      </c>
      <c r="P21" s="215">
        <f t="shared" si="1"/>
        <v>150</v>
      </c>
      <c r="Q21" s="139" t="s">
        <v>415</v>
      </c>
      <c r="R21" s="140" t="str">
        <f t="shared" si="2"/>
        <v>No aceptable o Aceptable con control específico</v>
      </c>
      <c r="S21" s="212">
        <v>34</v>
      </c>
      <c r="T21" s="217" t="s">
        <v>282</v>
      </c>
      <c r="U21" s="137" t="s">
        <v>409</v>
      </c>
      <c r="V21" s="212" t="s">
        <v>419</v>
      </c>
      <c r="W21" s="212" t="s">
        <v>419</v>
      </c>
      <c r="X21" s="212" t="s">
        <v>298</v>
      </c>
      <c r="Y21" s="212" t="s">
        <v>419</v>
      </c>
      <c r="Z21" s="212" t="s">
        <v>419</v>
      </c>
    </row>
    <row r="22" spans="1:26" ht="159.75" customHeight="1">
      <c r="A22" s="308"/>
      <c r="B22" s="314"/>
      <c r="C22" s="308"/>
      <c r="D22" s="137" t="s">
        <v>409</v>
      </c>
      <c r="E22" s="151" t="s">
        <v>263</v>
      </c>
      <c r="F22" s="126" t="s">
        <v>294</v>
      </c>
      <c r="G22" s="212" t="s">
        <v>295</v>
      </c>
      <c r="H22" s="138" t="s">
        <v>411</v>
      </c>
      <c r="I22" s="138" t="s">
        <v>411</v>
      </c>
      <c r="J22" s="138" t="s">
        <v>411</v>
      </c>
      <c r="K22" s="212">
        <v>2</v>
      </c>
      <c r="L22" s="212">
        <v>3</v>
      </c>
      <c r="M22" s="212">
        <f t="shared" si="0"/>
        <v>6</v>
      </c>
      <c r="N22" s="138" t="s">
        <v>418</v>
      </c>
      <c r="O22" s="212">
        <v>25</v>
      </c>
      <c r="P22" s="215">
        <f t="shared" si="1"/>
        <v>150</v>
      </c>
      <c r="Q22" s="139" t="s">
        <v>415</v>
      </c>
      <c r="R22" s="140" t="str">
        <f t="shared" si="2"/>
        <v>No aceptable o Aceptable con control específico</v>
      </c>
      <c r="S22" s="212">
        <v>34</v>
      </c>
      <c r="T22" s="213" t="s">
        <v>296</v>
      </c>
      <c r="U22" s="137" t="s">
        <v>409</v>
      </c>
      <c r="V22" s="212" t="s">
        <v>419</v>
      </c>
      <c r="W22" s="212" t="s">
        <v>419</v>
      </c>
      <c r="X22" s="212" t="s">
        <v>301</v>
      </c>
      <c r="Y22" s="212" t="s">
        <v>419</v>
      </c>
      <c r="Z22" s="212" t="s">
        <v>419</v>
      </c>
    </row>
    <row r="23" spans="1:26" ht="111.75" customHeight="1">
      <c r="A23" s="308"/>
      <c r="B23" s="314"/>
      <c r="C23" s="308"/>
      <c r="D23" s="137" t="s">
        <v>409</v>
      </c>
      <c r="E23" s="151" t="s">
        <v>263</v>
      </c>
      <c r="F23" s="219" t="s">
        <v>256</v>
      </c>
      <c r="G23" s="212" t="s">
        <v>308</v>
      </c>
      <c r="H23" s="213" t="s">
        <v>309</v>
      </c>
      <c r="I23" s="138" t="s">
        <v>411</v>
      </c>
      <c r="J23" s="138" t="s">
        <v>411</v>
      </c>
      <c r="K23" s="212">
        <v>2</v>
      </c>
      <c r="L23" s="212">
        <v>2</v>
      </c>
      <c r="M23" s="212">
        <f t="shared" si="0"/>
        <v>4</v>
      </c>
      <c r="N23" s="138" t="s">
        <v>417</v>
      </c>
      <c r="O23" s="212">
        <v>60</v>
      </c>
      <c r="P23" s="215">
        <f t="shared" si="1"/>
        <v>240</v>
      </c>
      <c r="Q23" s="139" t="s">
        <v>415</v>
      </c>
      <c r="R23" s="140" t="str">
        <f t="shared" si="2"/>
        <v>No aceptable o Aceptable con control específico</v>
      </c>
      <c r="S23" s="212">
        <v>34</v>
      </c>
      <c r="T23" s="213" t="s">
        <v>306</v>
      </c>
      <c r="U23" s="137" t="s">
        <v>409</v>
      </c>
      <c r="V23" s="212" t="s">
        <v>419</v>
      </c>
      <c r="W23" s="212" t="s">
        <v>419</v>
      </c>
      <c r="X23" s="212" t="s">
        <v>310</v>
      </c>
      <c r="Y23" s="212" t="s">
        <v>419</v>
      </c>
      <c r="Z23" s="212" t="s">
        <v>419</v>
      </c>
    </row>
    <row r="24" spans="1:26" ht="129.75" customHeight="1">
      <c r="A24" s="308"/>
      <c r="B24" s="314"/>
      <c r="C24" s="308"/>
      <c r="D24" s="137" t="s">
        <v>409</v>
      </c>
      <c r="E24" s="151" t="s">
        <v>262</v>
      </c>
      <c r="F24" s="126" t="s">
        <v>299</v>
      </c>
      <c r="G24" s="213" t="s">
        <v>279</v>
      </c>
      <c r="H24" s="138" t="s">
        <v>411</v>
      </c>
      <c r="I24" s="138" t="s">
        <v>411</v>
      </c>
      <c r="J24" s="138" t="s">
        <v>411</v>
      </c>
      <c r="K24" s="212">
        <v>2</v>
      </c>
      <c r="L24" s="212">
        <v>3</v>
      </c>
      <c r="M24" s="212">
        <f t="shared" si="0"/>
        <v>6</v>
      </c>
      <c r="N24" s="138" t="s">
        <v>418</v>
      </c>
      <c r="O24" s="212">
        <v>25</v>
      </c>
      <c r="P24" s="215">
        <f t="shared" si="1"/>
        <v>150</v>
      </c>
      <c r="Q24" s="139" t="s">
        <v>415</v>
      </c>
      <c r="R24" s="140" t="str">
        <f t="shared" si="2"/>
        <v>No aceptable o Aceptable con control específico</v>
      </c>
      <c r="S24" s="212">
        <v>34</v>
      </c>
      <c r="T24" s="213" t="s">
        <v>280</v>
      </c>
      <c r="U24" s="137" t="s">
        <v>409</v>
      </c>
      <c r="V24" s="212" t="s">
        <v>419</v>
      </c>
      <c r="W24" s="212" t="s">
        <v>419</v>
      </c>
      <c r="X24" s="212" t="s">
        <v>300</v>
      </c>
      <c r="Y24" s="212" t="s">
        <v>419</v>
      </c>
      <c r="Z24" s="212" t="s">
        <v>419</v>
      </c>
    </row>
    <row r="25" spans="1:26" ht="129.75" customHeight="1">
      <c r="A25" s="308"/>
      <c r="B25" s="314"/>
      <c r="C25" s="308"/>
      <c r="D25" s="137" t="s">
        <v>409</v>
      </c>
      <c r="E25" s="151" t="s">
        <v>313</v>
      </c>
      <c r="F25" s="217" t="s">
        <v>314</v>
      </c>
      <c r="G25" s="213" t="s">
        <v>315</v>
      </c>
      <c r="H25" s="138" t="s">
        <v>411</v>
      </c>
      <c r="I25" s="138" t="s">
        <v>411</v>
      </c>
      <c r="J25" s="138" t="s">
        <v>411</v>
      </c>
      <c r="K25" s="212">
        <v>2</v>
      </c>
      <c r="L25" s="212">
        <v>3</v>
      </c>
      <c r="M25" s="212">
        <f t="shared" si="0"/>
        <v>6</v>
      </c>
      <c r="N25" s="138" t="s">
        <v>418</v>
      </c>
      <c r="O25" s="212">
        <v>25</v>
      </c>
      <c r="P25" s="215">
        <f t="shared" si="1"/>
        <v>150</v>
      </c>
      <c r="Q25" s="139" t="s">
        <v>415</v>
      </c>
      <c r="R25" s="140" t="str">
        <f t="shared" si="2"/>
        <v>No aceptable o Aceptable con control específico</v>
      </c>
      <c r="S25" s="212">
        <v>34</v>
      </c>
      <c r="T25" s="213" t="s">
        <v>316</v>
      </c>
      <c r="U25" s="137" t="s">
        <v>409</v>
      </c>
      <c r="V25" s="212" t="s">
        <v>419</v>
      </c>
      <c r="W25" s="212" t="s">
        <v>419</v>
      </c>
      <c r="X25" s="212" t="s">
        <v>317</v>
      </c>
      <c r="Y25" s="212" t="s">
        <v>419</v>
      </c>
      <c r="Z25" s="212" t="s">
        <v>419</v>
      </c>
    </row>
    <row r="26" spans="1:26" ht="117" customHeight="1">
      <c r="A26" s="309"/>
      <c r="B26" s="315"/>
      <c r="C26" s="309"/>
      <c r="D26" s="137" t="s">
        <v>409</v>
      </c>
      <c r="E26" s="151" t="s">
        <v>304</v>
      </c>
      <c r="F26" s="212" t="s">
        <v>305</v>
      </c>
      <c r="G26" s="213" t="s">
        <v>255</v>
      </c>
      <c r="H26" s="138" t="s">
        <v>411</v>
      </c>
      <c r="I26" s="138" t="s">
        <v>411</v>
      </c>
      <c r="J26" s="138" t="s">
        <v>411</v>
      </c>
      <c r="K26" s="214">
        <v>2</v>
      </c>
      <c r="L26" s="214">
        <v>3</v>
      </c>
      <c r="M26" s="212">
        <f t="shared" si="0"/>
        <v>6</v>
      </c>
      <c r="N26" s="138" t="s">
        <v>418</v>
      </c>
      <c r="O26" s="212">
        <v>60</v>
      </c>
      <c r="P26" s="215">
        <f t="shared" si="1"/>
        <v>360</v>
      </c>
      <c r="Q26" s="139" t="s">
        <v>415</v>
      </c>
      <c r="R26" s="140" t="str">
        <f t="shared" si="2"/>
        <v>No aceptable o Aceptable con control específico</v>
      </c>
      <c r="S26" s="212">
        <v>34</v>
      </c>
      <c r="T26" s="213" t="s">
        <v>306</v>
      </c>
      <c r="U26" s="137" t="s">
        <v>409</v>
      </c>
      <c r="V26" s="212" t="s">
        <v>419</v>
      </c>
      <c r="W26" s="212" t="s">
        <v>419</v>
      </c>
      <c r="X26" s="212" t="s">
        <v>307</v>
      </c>
      <c r="Y26" s="212" t="s">
        <v>419</v>
      </c>
      <c r="Z26" s="212" t="s">
        <v>419</v>
      </c>
    </row>
    <row r="31" ht="12.75">
      <c r="Y31" s="63"/>
    </row>
  </sheetData>
  <sheetProtection/>
  <mergeCells count="31">
    <mergeCell ref="A18:A26"/>
    <mergeCell ref="B18:B26"/>
    <mergeCell ref="C18:C26"/>
    <mergeCell ref="H6:J8"/>
    <mergeCell ref="K6:Q8"/>
    <mergeCell ref="R6:R8"/>
    <mergeCell ref="S6:U8"/>
    <mergeCell ref="V6:Z8"/>
    <mergeCell ref="A10:A17"/>
    <mergeCell ref="B10:B17"/>
    <mergeCell ref="C10:C17"/>
    <mergeCell ref="W4:Z4"/>
    <mergeCell ref="AC4:AC5"/>
    <mergeCell ref="L5:P5"/>
    <mergeCell ref="Q5:V5"/>
    <mergeCell ref="W5:Z5"/>
    <mergeCell ref="A6:A9"/>
    <mergeCell ref="B6:B9"/>
    <mergeCell ref="C6:C9"/>
    <mergeCell ref="D6:D9"/>
    <mergeCell ref="E6:F8"/>
    <mergeCell ref="G6:G9"/>
    <mergeCell ref="A1:C3"/>
    <mergeCell ref="D1:W3"/>
    <mergeCell ref="X1:Z1"/>
    <mergeCell ref="X2:Z2"/>
    <mergeCell ref="X3:Z3"/>
    <mergeCell ref="A4:F5"/>
    <mergeCell ref="G4:K5"/>
    <mergeCell ref="L4:P4"/>
    <mergeCell ref="Q4:V4"/>
  </mergeCells>
  <conditionalFormatting sqref="N24:N26 N20:N22 N18 N13:N14 N10">
    <cfRule type="containsText" priority="13" dxfId="1" operator="containsText" stopIfTrue="1" text="MUY ALTO">
      <formula>NOT(ISERROR(SEARCH("MUY ALTO",N10)))</formula>
    </cfRule>
    <cfRule type="containsText" priority="14" dxfId="1" operator="containsText" stopIfTrue="1" text="ALTO">
      <formula>NOT(ISERROR(SEARCH("ALTO",N10)))</formula>
    </cfRule>
    <cfRule type="containsText" priority="15" dxfId="0" operator="containsText" stopIfTrue="1" text="MEDIO">
      <formula>NOT(ISERROR(SEARCH("MEDIO",N10)))</formula>
    </cfRule>
    <cfRule type="containsText" priority="16" dxfId="3" operator="containsText" stopIfTrue="1" text="BAJO">
      <formula>NOT(ISERROR(SEARCH("BAJO",N10)))</formula>
    </cfRule>
  </conditionalFormatting>
  <conditionalFormatting sqref="N23 N19 N15:N17 N12">
    <cfRule type="containsText" priority="9" dxfId="1" operator="containsText" stopIfTrue="1" text="MUY ALTO">
      <formula>NOT(ISERROR(SEARCH("MUY ALTO",N12)))</formula>
    </cfRule>
    <cfRule type="containsText" priority="10" dxfId="1" operator="containsText" stopIfTrue="1" text="ALTO">
      <formula>NOT(ISERROR(SEARCH("ALTO",N12)))</formula>
    </cfRule>
    <cfRule type="containsText" priority="11" dxfId="0" operator="containsText" stopIfTrue="1" text="MEDIO">
      <formula>NOT(ISERROR(SEARCH("MEDIO",N12)))</formula>
    </cfRule>
    <cfRule type="containsText" priority="12" dxfId="3" operator="containsText" stopIfTrue="1" text="BAJO">
      <formula>NOT(ISERROR(SEARCH("BAJO",N12)))</formula>
    </cfRule>
  </conditionalFormatting>
  <conditionalFormatting sqref="N11">
    <cfRule type="containsText" priority="1" dxfId="3" operator="containsText" stopIfTrue="1" text="BAJO">
      <formula>NOT(ISERROR(SEARCH("BAJO",N11)))</formula>
    </cfRule>
    <cfRule type="containsText" priority="2" dxfId="1" operator="containsText" stopIfTrue="1" text="MUY ALTO">
      <formula>NOT(ISERROR(SEARCH("MUY ALTO",N11)))</formula>
    </cfRule>
    <cfRule type="containsText" priority="3" dxfId="1" operator="containsText" stopIfTrue="1" text="ALTO">
      <formula>NOT(ISERROR(SEARCH("ALTO",N11)))</formula>
    </cfRule>
    <cfRule type="containsText" priority="4" dxfId="0" operator="containsText" stopIfTrue="1" text="MEDIO">
      <formula>NOT(ISERROR(SEARCH("MEDIO",N11)))</formula>
    </cfRule>
  </conditionalFormatting>
  <dataValidations count="3">
    <dataValidation type="list" allowBlank="1" showInputMessage="1" showErrorMessage="1" promptTitle="NIVEL DE RIESGO" prompt="I  entre 4000-600&#10;II entre 500-150&#10;III entre 120-40&#10;IV si es igual a 20" sqref="Q10:Q26">
      <formula1>"I,II,III,IV"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11 M11">
      <formula1>"100,60,25,10"</formula1>
      <formula2>0</formula2>
    </dataValidation>
    <dataValidation type="list" allowBlank="1" showInputMessage="1" showErrorMessage="1" prompt="Si 40&lt;NP&lt;24, Muy alto (A)&#10;Si 20&lt;NP&lt;10, Alto (A)&#10;Si 8&lt;NP&lt;6, Medio (M)&#10;Si 4&lt;NP&lt;2, Bajo (B)" sqref="N12:N26 N10 L11">
      <formula1>"Muy alto (MA),Alto (A),Medio (M),Bajo (B)"</formula1>
      <formula2>0</formula2>
    </dataValidation>
  </dataValidations>
  <printOptions/>
  <pageMargins left="0.7480314960629921" right="0.7480314960629921" top="0.984251968503937" bottom="0.984251968503937" header="0" footer="0"/>
  <pageSetup horizontalDpi="300" verticalDpi="300" orientation="landscape" paperSize="9" scale="1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AC23"/>
  <sheetViews>
    <sheetView view="pageBreakPreview" zoomScale="82" zoomScaleSheetLayoutView="82" zoomScalePageLayoutView="0" workbookViewId="0" topLeftCell="Q4">
      <pane ySplit="5" topLeftCell="A10" activePane="bottomLeft" state="frozen"/>
      <selection pane="topLeft" activeCell="A4" sqref="A4"/>
      <selection pane="bottomLeft" activeCell="Y8" sqref="Y8:Z9"/>
    </sheetView>
  </sheetViews>
  <sheetFormatPr defaultColWidth="11.421875" defaultRowHeight="15"/>
  <cols>
    <col min="1" max="1" width="11.140625" style="2" customWidth="1"/>
    <col min="2" max="2" width="7.421875" style="2" customWidth="1"/>
    <col min="3" max="3" width="9.8515625" style="2" customWidth="1"/>
    <col min="4" max="4" width="21.421875" style="2" customWidth="1"/>
    <col min="5" max="5" width="15.421875" style="2" customWidth="1"/>
    <col min="6" max="6" width="3.140625" style="2" customWidth="1"/>
    <col min="7" max="7" width="3.00390625" style="2" customWidth="1"/>
    <col min="8" max="8" width="3.28125" style="2" customWidth="1"/>
    <col min="9" max="9" width="3.140625" style="2" customWidth="1"/>
    <col min="10" max="10" width="2.421875" style="2" customWidth="1"/>
    <col min="11" max="11" width="3.421875" style="2" customWidth="1"/>
    <col min="12" max="12" width="15.140625" style="2" customWidth="1"/>
    <col min="13" max="13" width="11.140625" style="2" customWidth="1"/>
    <col min="14" max="14" width="11.421875" style="2" customWidth="1"/>
    <col min="15" max="15" width="3.8515625" style="2" customWidth="1"/>
    <col min="16" max="16" width="4.421875" style="3" customWidth="1"/>
    <col min="17" max="17" width="4.28125" style="2" customWidth="1"/>
    <col min="18" max="18" width="4.7109375" style="2" customWidth="1"/>
    <col min="19" max="19" width="5.140625" style="2" customWidth="1"/>
    <col min="20" max="20" width="3.7109375" style="2" customWidth="1"/>
    <col min="21" max="21" width="4.28125" style="2" customWidth="1"/>
    <col min="22" max="22" width="6.00390625" style="2" customWidth="1"/>
    <col min="23" max="23" width="8.140625" style="2" customWidth="1"/>
    <col min="24" max="24" width="21.421875" style="2" customWidth="1"/>
    <col min="25" max="25" width="27.8515625" style="2" customWidth="1"/>
    <col min="26" max="26" width="15.7109375" style="2" customWidth="1"/>
    <col min="27" max="27" width="26.140625" style="2" customWidth="1"/>
    <col min="28" max="28" width="19.421875" style="2" customWidth="1"/>
    <col min="29" max="16384" width="11.421875" style="2" customWidth="1"/>
  </cols>
  <sheetData>
    <row r="1" spans="1:28" ht="24.75" customHeight="1" thickBot="1">
      <c r="A1" s="316"/>
      <c r="B1" s="316"/>
      <c r="C1" s="316"/>
      <c r="D1" s="316"/>
      <c r="E1" s="318" t="s">
        <v>37</v>
      </c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20"/>
      <c r="Y1" s="334" t="s">
        <v>38</v>
      </c>
      <c r="Z1" s="335"/>
      <c r="AA1" s="335"/>
      <c r="AB1" s="336"/>
    </row>
    <row r="2" spans="1:28" ht="24" customHeight="1" thickBot="1">
      <c r="A2" s="316"/>
      <c r="B2" s="316"/>
      <c r="C2" s="316"/>
      <c r="D2" s="316"/>
      <c r="E2" s="321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3"/>
      <c r="Y2" s="334" t="s">
        <v>39</v>
      </c>
      <c r="Z2" s="335"/>
      <c r="AA2" s="335"/>
      <c r="AB2" s="336"/>
    </row>
    <row r="3" spans="1:28" ht="20.25" customHeight="1">
      <c r="A3" s="316"/>
      <c r="B3" s="316"/>
      <c r="C3" s="316"/>
      <c r="D3" s="316"/>
      <c r="E3" s="321" t="s">
        <v>41</v>
      </c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3"/>
      <c r="Y3" s="328" t="s">
        <v>40</v>
      </c>
      <c r="Z3" s="329"/>
      <c r="AA3" s="329"/>
      <c r="AB3" s="330"/>
    </row>
    <row r="4" spans="1:28" ht="48" customHeight="1">
      <c r="A4" s="317"/>
      <c r="B4" s="317"/>
      <c r="C4" s="317"/>
      <c r="D4" s="317"/>
      <c r="E4" s="321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3"/>
      <c r="Y4" s="331"/>
      <c r="Z4" s="332"/>
      <c r="AA4" s="332"/>
      <c r="AB4" s="333"/>
    </row>
    <row r="5" spans="1:29" ht="46.5" customHeight="1">
      <c r="A5" s="342" t="s">
        <v>32</v>
      </c>
      <c r="B5" s="343"/>
      <c r="C5" s="343"/>
      <c r="D5" s="17" t="s">
        <v>36</v>
      </c>
      <c r="E5" s="18" t="s">
        <v>52</v>
      </c>
      <c r="F5" s="324" t="s">
        <v>0</v>
      </c>
      <c r="G5" s="324"/>
      <c r="H5" s="324"/>
      <c r="I5" s="324"/>
      <c r="J5" s="324"/>
      <c r="K5" s="324" t="s">
        <v>1</v>
      </c>
      <c r="L5" s="324"/>
      <c r="M5" s="324"/>
      <c r="N5" s="324" t="s">
        <v>2</v>
      </c>
      <c r="O5" s="324"/>
      <c r="P5" s="324"/>
      <c r="Q5" s="324"/>
      <c r="R5" s="324"/>
      <c r="S5" s="324"/>
      <c r="T5" s="324"/>
      <c r="U5" s="325" t="s">
        <v>3</v>
      </c>
      <c r="V5" s="325"/>
      <c r="W5" s="325"/>
      <c r="X5" s="324" t="s">
        <v>30</v>
      </c>
      <c r="Y5" s="324"/>
      <c r="Z5" s="324"/>
      <c r="AA5" s="324"/>
      <c r="AB5" s="324"/>
      <c r="AC5" s="348"/>
    </row>
    <row r="6" spans="1:29" ht="48.75" customHeight="1">
      <c r="A6" s="343"/>
      <c r="B6" s="343"/>
      <c r="C6" s="343"/>
      <c r="D6" s="6" t="s">
        <v>29</v>
      </c>
      <c r="E6" s="6" t="s">
        <v>4</v>
      </c>
      <c r="F6" s="349" t="s">
        <v>35</v>
      </c>
      <c r="G6" s="349"/>
      <c r="H6" s="349"/>
      <c r="I6" s="349"/>
      <c r="J6" s="349"/>
      <c r="K6" s="350" t="s">
        <v>31</v>
      </c>
      <c r="L6" s="350"/>
      <c r="M6" s="350"/>
      <c r="N6" s="351" t="s">
        <v>86</v>
      </c>
      <c r="O6" s="352"/>
      <c r="P6" s="352"/>
      <c r="Q6" s="352"/>
      <c r="R6" s="352"/>
      <c r="S6" s="352"/>
      <c r="T6" s="353"/>
      <c r="U6" s="325"/>
      <c r="V6" s="325"/>
      <c r="W6" s="325"/>
      <c r="X6" s="324"/>
      <c r="Y6" s="324"/>
      <c r="Z6" s="324"/>
      <c r="AA6" s="324"/>
      <c r="AB6" s="324"/>
      <c r="AC6" s="348"/>
    </row>
    <row r="7" spans="1:28" ht="57.75" customHeight="1">
      <c r="A7" s="340" t="s">
        <v>43</v>
      </c>
      <c r="B7" s="340" t="s">
        <v>44</v>
      </c>
      <c r="C7" s="340" t="s">
        <v>33</v>
      </c>
      <c r="D7" s="340" t="s">
        <v>45</v>
      </c>
      <c r="E7" s="341" t="s">
        <v>5</v>
      </c>
      <c r="F7" s="340">
        <v>7</v>
      </c>
      <c r="G7" s="341"/>
      <c r="H7" s="340" t="s">
        <v>6</v>
      </c>
      <c r="I7" s="340"/>
      <c r="J7" s="347" t="s">
        <v>7</v>
      </c>
      <c r="K7" s="347"/>
      <c r="L7" s="340" t="s">
        <v>8</v>
      </c>
      <c r="M7" s="340"/>
      <c r="N7" s="340"/>
      <c r="O7" s="326" t="s">
        <v>9</v>
      </c>
      <c r="P7" s="326"/>
      <c r="Q7" s="326"/>
      <c r="R7" s="340" t="s">
        <v>42</v>
      </c>
      <c r="S7" s="340"/>
      <c r="T7" s="339" t="s">
        <v>10</v>
      </c>
      <c r="U7" s="326" t="s">
        <v>11</v>
      </c>
      <c r="V7" s="326"/>
      <c r="W7" s="326" t="s">
        <v>12</v>
      </c>
      <c r="X7" s="327" t="s">
        <v>50</v>
      </c>
      <c r="Y7" s="327"/>
      <c r="Z7" s="327"/>
      <c r="AA7" s="327"/>
      <c r="AB7" s="327"/>
    </row>
    <row r="8" spans="1:28" ht="70.5" customHeight="1">
      <c r="A8" s="340"/>
      <c r="B8" s="340"/>
      <c r="C8" s="340"/>
      <c r="D8" s="340"/>
      <c r="E8" s="341"/>
      <c r="F8" s="21" t="s">
        <v>13</v>
      </c>
      <c r="G8" s="21" t="s">
        <v>14</v>
      </c>
      <c r="H8" s="16" t="s">
        <v>15</v>
      </c>
      <c r="I8" s="16" t="s">
        <v>16</v>
      </c>
      <c r="J8" s="22" t="s">
        <v>15</v>
      </c>
      <c r="K8" s="23" t="s">
        <v>16</v>
      </c>
      <c r="L8" s="24" t="s">
        <v>17</v>
      </c>
      <c r="M8" s="24" t="s">
        <v>18</v>
      </c>
      <c r="N8" s="24" t="s">
        <v>16</v>
      </c>
      <c r="O8" s="24" t="s">
        <v>19</v>
      </c>
      <c r="P8" s="24" t="s">
        <v>20</v>
      </c>
      <c r="Q8" s="25" t="s">
        <v>21</v>
      </c>
      <c r="R8" s="19" t="s">
        <v>22</v>
      </c>
      <c r="S8" s="26" t="s">
        <v>23</v>
      </c>
      <c r="T8" s="339"/>
      <c r="U8" s="20" t="s">
        <v>22</v>
      </c>
      <c r="V8" s="26" t="s">
        <v>24</v>
      </c>
      <c r="W8" s="326"/>
      <c r="X8" s="50" t="s">
        <v>90</v>
      </c>
      <c r="Y8" s="50" t="s">
        <v>91</v>
      </c>
      <c r="Z8" s="50" t="s">
        <v>92</v>
      </c>
      <c r="AA8" s="50" t="s">
        <v>93</v>
      </c>
      <c r="AB8" s="20" t="s">
        <v>94</v>
      </c>
    </row>
    <row r="9" spans="1:28" s="1" customFormat="1" ht="89.25" customHeight="1">
      <c r="A9" s="344" t="s">
        <v>84</v>
      </c>
      <c r="B9" s="37" t="s">
        <v>26</v>
      </c>
      <c r="C9" s="4" t="s">
        <v>46</v>
      </c>
      <c r="D9" s="31" t="s">
        <v>87</v>
      </c>
      <c r="E9" s="31" t="s">
        <v>27</v>
      </c>
      <c r="F9" s="13" t="s">
        <v>25</v>
      </c>
      <c r="G9" s="14"/>
      <c r="H9" s="4">
        <v>16</v>
      </c>
      <c r="I9" s="4"/>
      <c r="J9" s="11">
        <v>8</v>
      </c>
      <c r="K9" s="12"/>
      <c r="L9" s="15" t="s">
        <v>61</v>
      </c>
      <c r="M9" s="15" t="s">
        <v>61</v>
      </c>
      <c r="N9" s="15" t="s">
        <v>61</v>
      </c>
      <c r="O9" s="7">
        <v>1</v>
      </c>
      <c r="P9" s="7">
        <v>10</v>
      </c>
      <c r="Q9" s="7">
        <v>10</v>
      </c>
      <c r="R9" s="7">
        <f>O9*P9*Q9</f>
        <v>100</v>
      </c>
      <c r="S9" s="27" t="str">
        <f aca="true" t="shared" si="0" ref="S9:S17">IF(R9&lt;300,"BAJO",IF(R9&lt;600,"MEDIO","ALTO"))</f>
        <v>BAJO</v>
      </c>
      <c r="T9" s="8">
        <v>3</v>
      </c>
      <c r="U9" s="28">
        <f aca="true" t="shared" si="1" ref="U9:U17">(R9*T9)</f>
        <v>300</v>
      </c>
      <c r="V9" s="27" t="str">
        <f>IF(U9&lt;1500,"BAJO",IF(U9&lt;3500,"MEDIO","ALTO"))</f>
        <v>BAJO</v>
      </c>
      <c r="W9" s="29" t="str">
        <f>IF(U9&lt;1500,"ACEPTABLE, MODERADO",IF(U9&lt;3500,"IMPORTANTE","INTOLERABLE"))</f>
        <v>ACEPTABLE, MODERADO</v>
      </c>
      <c r="X9" s="52" t="s">
        <v>28</v>
      </c>
      <c r="Y9" s="59" t="s">
        <v>67</v>
      </c>
      <c r="Z9" s="53" t="s">
        <v>67</v>
      </c>
      <c r="AA9" s="54" t="s">
        <v>96</v>
      </c>
      <c r="AB9" s="32" t="s">
        <v>95</v>
      </c>
    </row>
    <row r="10" spans="1:28" s="1" customFormat="1" ht="111.75" customHeight="1">
      <c r="A10" s="345"/>
      <c r="B10" s="37" t="s">
        <v>82</v>
      </c>
      <c r="C10" s="39" t="s">
        <v>71</v>
      </c>
      <c r="D10" s="35" t="s">
        <v>111</v>
      </c>
      <c r="E10" s="48" t="s">
        <v>72</v>
      </c>
      <c r="F10" s="13" t="s">
        <v>25</v>
      </c>
      <c r="G10" s="14"/>
      <c r="H10" s="4">
        <v>16</v>
      </c>
      <c r="I10" s="4"/>
      <c r="J10" s="11">
        <v>8</v>
      </c>
      <c r="K10" s="12"/>
      <c r="L10" s="40" t="s">
        <v>73</v>
      </c>
      <c r="M10" s="15" t="s">
        <v>61</v>
      </c>
      <c r="N10" s="7" t="s">
        <v>107</v>
      </c>
      <c r="O10" s="7"/>
      <c r="P10" s="7"/>
      <c r="Q10" s="7"/>
      <c r="R10" s="7">
        <v>280</v>
      </c>
      <c r="S10" s="27" t="str">
        <f t="shared" si="0"/>
        <v>BAJO</v>
      </c>
      <c r="T10" s="8">
        <v>3</v>
      </c>
      <c r="U10" s="28">
        <f t="shared" si="1"/>
        <v>840</v>
      </c>
      <c r="V10" s="27" t="str">
        <f aca="true" t="shared" si="2" ref="V10:V17">IF(U10&lt;1500,"BAJO",IF(U10&lt;3500,"MEDIO","ALTO"))</f>
        <v>BAJO</v>
      </c>
      <c r="W10" s="29" t="str">
        <f aca="true" t="shared" si="3" ref="W10:W17">IF(U10&lt;1500,"ACEPTABLE, MODERADO",IF(U10&lt;3500,"IMPORTANTE","INTOLERABLE"))</f>
        <v>ACEPTABLE, MODERADO</v>
      </c>
      <c r="X10" s="59" t="s">
        <v>67</v>
      </c>
      <c r="Y10" s="59" t="s">
        <v>67</v>
      </c>
      <c r="Z10" s="53" t="s">
        <v>108</v>
      </c>
      <c r="AA10" s="55" t="s">
        <v>102</v>
      </c>
      <c r="AB10" s="32" t="s">
        <v>95</v>
      </c>
    </row>
    <row r="11" spans="1:28" s="1" customFormat="1" ht="84" customHeight="1" thickBot="1">
      <c r="A11" s="345"/>
      <c r="B11" s="337" t="s">
        <v>47</v>
      </c>
      <c r="C11" s="39" t="s">
        <v>75</v>
      </c>
      <c r="D11" s="40" t="s">
        <v>76</v>
      </c>
      <c r="E11" s="40" t="s">
        <v>88</v>
      </c>
      <c r="F11" s="49"/>
      <c r="G11" s="13" t="s">
        <v>25</v>
      </c>
      <c r="H11" s="4">
        <v>16</v>
      </c>
      <c r="I11" s="4"/>
      <c r="J11" s="11">
        <v>8</v>
      </c>
      <c r="K11" s="12"/>
      <c r="L11" s="40" t="s">
        <v>77</v>
      </c>
      <c r="M11" s="15" t="s">
        <v>61</v>
      </c>
      <c r="N11" s="15" t="s">
        <v>61</v>
      </c>
      <c r="O11" s="7">
        <v>1</v>
      </c>
      <c r="P11" s="7">
        <v>2</v>
      </c>
      <c r="Q11" s="7">
        <v>10</v>
      </c>
      <c r="R11" s="7">
        <f aca="true" t="shared" si="4" ref="R11:R17">O11*P11*Q11</f>
        <v>20</v>
      </c>
      <c r="S11" s="27" t="str">
        <f t="shared" si="0"/>
        <v>BAJO</v>
      </c>
      <c r="T11" s="8">
        <v>3</v>
      </c>
      <c r="U11" s="28">
        <v>60</v>
      </c>
      <c r="V11" s="27" t="str">
        <f t="shared" si="2"/>
        <v>BAJO</v>
      </c>
      <c r="W11" s="29" t="str">
        <f t="shared" si="3"/>
        <v>ACEPTABLE, MODERADO</v>
      </c>
      <c r="X11" s="59" t="s">
        <v>78</v>
      </c>
      <c r="Y11" s="59" t="s">
        <v>67</v>
      </c>
      <c r="Z11" s="40" t="s">
        <v>104</v>
      </c>
      <c r="AA11" s="58" t="s">
        <v>103</v>
      </c>
      <c r="AB11" s="32" t="s">
        <v>95</v>
      </c>
    </row>
    <row r="12" spans="1:28" s="1" customFormat="1" ht="82.5" customHeight="1">
      <c r="A12" s="345"/>
      <c r="B12" s="338"/>
      <c r="C12" s="4" t="s">
        <v>48</v>
      </c>
      <c r="D12" s="34" t="s">
        <v>89</v>
      </c>
      <c r="E12" s="42" t="s">
        <v>74</v>
      </c>
      <c r="F12" s="43"/>
      <c r="G12" s="43" t="s">
        <v>25</v>
      </c>
      <c r="H12" s="44">
        <v>16</v>
      </c>
      <c r="I12" s="44"/>
      <c r="J12" s="45">
        <v>8</v>
      </c>
      <c r="K12" s="46"/>
      <c r="L12" s="47" t="s">
        <v>61</v>
      </c>
      <c r="M12" s="42" t="s">
        <v>49</v>
      </c>
      <c r="N12" s="47" t="s">
        <v>61</v>
      </c>
      <c r="O12" s="7">
        <v>1</v>
      </c>
      <c r="P12" s="4">
        <v>2</v>
      </c>
      <c r="Q12" s="7">
        <v>10</v>
      </c>
      <c r="R12" s="7">
        <f t="shared" si="4"/>
        <v>20</v>
      </c>
      <c r="S12" s="27" t="str">
        <f t="shared" si="0"/>
        <v>BAJO</v>
      </c>
      <c r="T12" s="8">
        <v>3</v>
      </c>
      <c r="U12" s="28">
        <v>60</v>
      </c>
      <c r="V12" s="27" t="str">
        <f t="shared" si="2"/>
        <v>BAJO</v>
      </c>
      <c r="W12" s="29" t="str">
        <f t="shared" si="3"/>
        <v>ACEPTABLE, MODERADO</v>
      </c>
      <c r="X12" s="52" t="s">
        <v>66</v>
      </c>
      <c r="Y12" s="59" t="s">
        <v>67</v>
      </c>
      <c r="Z12" s="53" t="s">
        <v>67</v>
      </c>
      <c r="AA12" s="54" t="s">
        <v>101</v>
      </c>
      <c r="AB12" s="32" t="s">
        <v>95</v>
      </c>
    </row>
    <row r="13" spans="1:28" s="1" customFormat="1" ht="61.5" customHeight="1">
      <c r="A13" s="345"/>
      <c r="B13" s="37" t="s">
        <v>34</v>
      </c>
      <c r="C13" s="32" t="s">
        <v>53</v>
      </c>
      <c r="D13" s="7" t="s">
        <v>54</v>
      </c>
      <c r="E13" s="31" t="s">
        <v>55</v>
      </c>
      <c r="F13" s="13" t="s">
        <v>25</v>
      </c>
      <c r="G13" s="14"/>
      <c r="H13" s="4">
        <v>16</v>
      </c>
      <c r="I13" s="4"/>
      <c r="J13" s="11">
        <v>8</v>
      </c>
      <c r="K13" s="12"/>
      <c r="L13" s="7" t="s">
        <v>124</v>
      </c>
      <c r="M13" s="7" t="s">
        <v>112</v>
      </c>
      <c r="N13" s="7" t="s">
        <v>56</v>
      </c>
      <c r="O13" s="7"/>
      <c r="P13" s="7"/>
      <c r="Q13" s="7"/>
      <c r="R13" s="7">
        <v>700</v>
      </c>
      <c r="S13" s="33" t="str">
        <f t="shared" si="0"/>
        <v>ALTO</v>
      </c>
      <c r="T13" s="8">
        <v>3</v>
      </c>
      <c r="U13" s="7">
        <f t="shared" si="1"/>
        <v>2100</v>
      </c>
      <c r="V13" s="27" t="str">
        <f t="shared" si="2"/>
        <v>MEDIO</v>
      </c>
      <c r="W13" s="29" t="str">
        <f t="shared" si="3"/>
        <v>IMPORTANTE</v>
      </c>
      <c r="X13" s="59" t="s">
        <v>67</v>
      </c>
      <c r="Y13" s="59" t="s">
        <v>67</v>
      </c>
      <c r="Z13" s="56" t="s">
        <v>105</v>
      </c>
      <c r="AA13" s="54" t="s">
        <v>97</v>
      </c>
      <c r="AB13" s="57" t="s">
        <v>95</v>
      </c>
    </row>
    <row r="14" spans="1:28" s="1" customFormat="1" ht="63" customHeight="1">
      <c r="A14" s="345"/>
      <c r="B14" s="38" t="s">
        <v>57</v>
      </c>
      <c r="C14" s="32" t="s">
        <v>58</v>
      </c>
      <c r="D14" s="5" t="s">
        <v>59</v>
      </c>
      <c r="E14" s="5" t="s">
        <v>60</v>
      </c>
      <c r="F14" s="13" t="s">
        <v>25</v>
      </c>
      <c r="G14" s="14"/>
      <c r="H14" s="4">
        <v>16</v>
      </c>
      <c r="I14" s="4"/>
      <c r="J14" s="11">
        <v>8</v>
      </c>
      <c r="K14" s="12"/>
      <c r="L14" s="7" t="s">
        <v>123</v>
      </c>
      <c r="M14" s="15" t="s">
        <v>61</v>
      </c>
      <c r="N14" s="7" t="s">
        <v>122</v>
      </c>
      <c r="O14" s="7">
        <v>10</v>
      </c>
      <c r="P14" s="7">
        <v>2</v>
      </c>
      <c r="Q14" s="7">
        <v>10</v>
      </c>
      <c r="R14" s="7">
        <f t="shared" si="4"/>
        <v>200</v>
      </c>
      <c r="S14" s="33" t="str">
        <f t="shared" si="0"/>
        <v>BAJO</v>
      </c>
      <c r="T14" s="8">
        <v>3</v>
      </c>
      <c r="U14" s="7">
        <f t="shared" si="1"/>
        <v>600</v>
      </c>
      <c r="V14" s="27" t="str">
        <f t="shared" si="2"/>
        <v>BAJO</v>
      </c>
      <c r="W14" s="29" t="str">
        <f t="shared" si="3"/>
        <v>ACEPTABLE, MODERADO</v>
      </c>
      <c r="X14" s="52" t="s">
        <v>62</v>
      </c>
      <c r="Y14" s="59" t="s">
        <v>67</v>
      </c>
      <c r="Z14" s="56" t="s">
        <v>99</v>
      </c>
      <c r="AA14" s="62" t="s">
        <v>98</v>
      </c>
      <c r="AB14" s="57" t="s">
        <v>95</v>
      </c>
    </row>
    <row r="15" spans="1:28" s="1" customFormat="1" ht="125.25" customHeight="1">
      <c r="A15" s="345"/>
      <c r="B15" s="21" t="s">
        <v>80</v>
      </c>
      <c r="C15" s="7" t="s">
        <v>113</v>
      </c>
      <c r="D15" s="7" t="s">
        <v>115</v>
      </c>
      <c r="E15" s="7" t="s">
        <v>114</v>
      </c>
      <c r="F15" s="13" t="s">
        <v>25</v>
      </c>
      <c r="G15" s="14"/>
      <c r="H15" s="51">
        <v>16</v>
      </c>
      <c r="I15" s="4"/>
      <c r="J15" s="11">
        <v>8</v>
      </c>
      <c r="K15" s="12"/>
      <c r="L15" s="7" t="s">
        <v>67</v>
      </c>
      <c r="M15" s="7" t="s">
        <v>118</v>
      </c>
      <c r="N15" s="7" t="s">
        <v>112</v>
      </c>
      <c r="O15" s="7"/>
      <c r="P15" s="7"/>
      <c r="Q15" s="7"/>
      <c r="R15" s="7">
        <v>1000</v>
      </c>
      <c r="S15" s="27" t="str">
        <f>IF(R15&lt;300,"BAJO",IF(R15&lt;600,"MEDIO","ALTO"))</f>
        <v>ALTO</v>
      </c>
      <c r="T15" s="8">
        <v>2</v>
      </c>
      <c r="U15" s="28">
        <v>2000</v>
      </c>
      <c r="V15" s="27" t="str">
        <f>IF(U15&lt;1500,"BAJO",IF(U15&lt;3500,"MEDIO","ALTO"))</f>
        <v>MEDIO</v>
      </c>
      <c r="W15" s="29" t="str">
        <f>IF(U15&lt;1500,"ACEPTABLE, MODERADO",IF(U15&lt;3500,"IMPORTANTE","INTOLERABLE"))</f>
        <v>IMPORTANTE</v>
      </c>
      <c r="X15" s="59" t="s">
        <v>67</v>
      </c>
      <c r="Y15" s="59" t="s">
        <v>67</v>
      </c>
      <c r="Z15" s="5" t="s">
        <v>119</v>
      </c>
      <c r="AA15" s="60" t="s">
        <v>120</v>
      </c>
      <c r="AB15" s="61" t="s">
        <v>95</v>
      </c>
    </row>
    <row r="16" spans="1:28" s="1" customFormat="1" ht="122.25" customHeight="1">
      <c r="A16" s="345"/>
      <c r="B16" s="21" t="s">
        <v>85</v>
      </c>
      <c r="C16" s="7" t="s">
        <v>127</v>
      </c>
      <c r="D16" s="7" t="s">
        <v>126</v>
      </c>
      <c r="E16" s="7" t="s">
        <v>129</v>
      </c>
      <c r="F16" s="13"/>
      <c r="G16" s="41" t="s">
        <v>25</v>
      </c>
      <c r="H16" s="51">
        <v>16</v>
      </c>
      <c r="I16" s="4"/>
      <c r="J16" s="11">
        <v>4</v>
      </c>
      <c r="K16" s="12"/>
      <c r="L16" s="7" t="s">
        <v>67</v>
      </c>
      <c r="M16" s="7" t="s">
        <v>67</v>
      </c>
      <c r="N16" s="7" t="s">
        <v>67</v>
      </c>
      <c r="O16" s="7"/>
      <c r="P16" s="7"/>
      <c r="Q16" s="7"/>
      <c r="R16" s="7"/>
      <c r="S16" s="27"/>
      <c r="T16" s="8"/>
      <c r="U16" s="28"/>
      <c r="V16" s="27"/>
      <c r="W16" s="29"/>
      <c r="X16" s="59" t="s">
        <v>67</v>
      </c>
      <c r="Y16" s="59" t="s">
        <v>67</v>
      </c>
      <c r="Z16" s="59" t="s">
        <v>67</v>
      </c>
      <c r="AA16" s="60" t="s">
        <v>130</v>
      </c>
      <c r="AB16" s="61" t="s">
        <v>128</v>
      </c>
    </row>
    <row r="17" spans="1:28" ht="63" customHeight="1">
      <c r="A17" s="346"/>
      <c r="B17" s="36" t="s">
        <v>83</v>
      </c>
      <c r="C17" s="4" t="s">
        <v>63</v>
      </c>
      <c r="D17" s="5" t="s">
        <v>64</v>
      </c>
      <c r="E17" s="5" t="s">
        <v>116</v>
      </c>
      <c r="F17" s="13" t="s">
        <v>25</v>
      </c>
      <c r="G17" s="4"/>
      <c r="H17" s="4">
        <v>16</v>
      </c>
      <c r="I17" s="5"/>
      <c r="J17" s="11">
        <v>8</v>
      </c>
      <c r="K17" s="9"/>
      <c r="L17" s="15" t="s">
        <v>61</v>
      </c>
      <c r="M17" s="30" t="s">
        <v>65</v>
      </c>
      <c r="N17" s="15" t="s">
        <v>125</v>
      </c>
      <c r="O17" s="7">
        <v>1</v>
      </c>
      <c r="P17" s="10">
        <v>2</v>
      </c>
      <c r="Q17" s="7">
        <v>10</v>
      </c>
      <c r="R17" s="7">
        <f t="shared" si="4"/>
        <v>20</v>
      </c>
      <c r="S17" s="33" t="str">
        <f t="shared" si="0"/>
        <v>BAJO</v>
      </c>
      <c r="T17" s="8">
        <v>3</v>
      </c>
      <c r="U17" s="7">
        <f t="shared" si="1"/>
        <v>60</v>
      </c>
      <c r="V17" s="27" t="str">
        <f t="shared" si="2"/>
        <v>BAJO</v>
      </c>
      <c r="W17" s="29" t="str">
        <f t="shared" si="3"/>
        <v>ACEPTABLE, MODERADO</v>
      </c>
      <c r="X17" s="59" t="s">
        <v>67</v>
      </c>
      <c r="Y17" s="59" t="s">
        <v>67</v>
      </c>
      <c r="Z17" s="53" t="s">
        <v>67</v>
      </c>
      <c r="AA17" s="54" t="s">
        <v>100</v>
      </c>
      <c r="AB17" s="57" t="s">
        <v>95</v>
      </c>
    </row>
    <row r="18" ht="63" customHeight="1"/>
    <row r="23" ht="12.75">
      <c r="M23" s="2">
        <f>16/36</f>
        <v>0.4444444444444444</v>
      </c>
    </row>
  </sheetData>
  <sheetProtection/>
  <mergeCells count="33">
    <mergeCell ref="AC5:AC6"/>
    <mergeCell ref="F6:J6"/>
    <mergeCell ref="K6:M6"/>
    <mergeCell ref="N6:T6"/>
    <mergeCell ref="N5:T5"/>
    <mergeCell ref="K5:M5"/>
    <mergeCell ref="F5:J5"/>
    <mergeCell ref="H7:I7"/>
    <mergeCell ref="J7:K7"/>
    <mergeCell ref="B7:B8"/>
    <mergeCell ref="C7:C8"/>
    <mergeCell ref="D7:D8"/>
    <mergeCell ref="E7:E8"/>
    <mergeCell ref="B11:B12"/>
    <mergeCell ref="T7:T8"/>
    <mergeCell ref="F7:G7"/>
    <mergeCell ref="Y2:AB2"/>
    <mergeCell ref="L7:N7"/>
    <mergeCell ref="O7:Q7"/>
    <mergeCell ref="R7:S7"/>
    <mergeCell ref="A5:C6"/>
    <mergeCell ref="A7:A8"/>
    <mergeCell ref="A9:A17"/>
    <mergeCell ref="A1:D4"/>
    <mergeCell ref="E1:X2"/>
    <mergeCell ref="E3:X4"/>
    <mergeCell ref="X5:AB6"/>
    <mergeCell ref="U5:W6"/>
    <mergeCell ref="U7:V7"/>
    <mergeCell ref="W7:W8"/>
    <mergeCell ref="X7:AB7"/>
    <mergeCell ref="Y3:AB4"/>
    <mergeCell ref="Y1:AB1"/>
  </mergeCells>
  <printOptions/>
  <pageMargins left="0.7480314960629921" right="0.7480314960629921" top="0.984251968503937" bottom="0.984251968503937" header="0" footer="0"/>
  <pageSetup horizontalDpi="300" verticalDpi="300" orientation="landscape" paperSize="9" scale="3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AH25"/>
  <sheetViews>
    <sheetView zoomScale="70" zoomScaleNormal="70" zoomScaleSheetLayoutView="91" zoomScalePageLayoutView="0" workbookViewId="0" topLeftCell="B1">
      <selection activeCell="A5" sqref="A5:F6"/>
    </sheetView>
  </sheetViews>
  <sheetFormatPr defaultColWidth="11.421875" defaultRowHeight="15"/>
  <cols>
    <col min="1" max="1" width="16.421875" style="2" customWidth="1"/>
    <col min="2" max="2" width="14.8515625" style="2" customWidth="1"/>
    <col min="3" max="3" width="15.421875" style="2" bestFit="1" customWidth="1"/>
    <col min="4" max="4" width="18.7109375" style="2" customWidth="1"/>
    <col min="5" max="5" width="11.7109375" style="2" customWidth="1"/>
    <col min="6" max="6" width="24.28125" style="2" customWidth="1"/>
    <col min="7" max="7" width="11.8515625" style="2" customWidth="1"/>
    <col min="8" max="8" width="10.140625" style="2" customWidth="1"/>
    <col min="9" max="9" width="24.8515625" style="2" customWidth="1"/>
    <col min="10" max="10" width="12.140625" style="2" customWidth="1"/>
    <col min="11" max="11" width="15.7109375" style="2" customWidth="1"/>
    <col min="12" max="12" width="15.28125" style="2" customWidth="1"/>
    <col min="13" max="13" width="5.421875" style="2" customWidth="1"/>
    <col min="14" max="14" width="4.28125" style="2" customWidth="1"/>
    <col min="15" max="15" width="9.140625" style="2" customWidth="1"/>
    <col min="16" max="16" width="11.421875" style="2" customWidth="1"/>
    <col min="17" max="18" width="4.8515625" style="2" customWidth="1"/>
    <col min="19" max="19" width="26.28125" style="2" customWidth="1"/>
    <col min="20" max="20" width="6.00390625" style="2" customWidth="1"/>
    <col min="21" max="21" width="6.421875" style="2" customWidth="1"/>
    <col min="22" max="22" width="15.140625" style="2" customWidth="1"/>
    <col min="23" max="23" width="27.421875" style="2" customWidth="1"/>
    <col min="24" max="24" width="11.421875" style="2" customWidth="1"/>
    <col min="25" max="25" width="23.421875" style="2" customWidth="1"/>
    <col min="26" max="26" width="16.8515625" style="3" customWidth="1"/>
    <col min="27" max="27" width="29.421875" style="2" customWidth="1"/>
    <col min="28" max="28" width="16.7109375" style="2" customWidth="1"/>
    <col min="29" max="29" width="17.140625" style="2" customWidth="1"/>
    <col min="30" max="30" width="22.7109375" style="2" customWidth="1"/>
    <col min="31" max="31" width="15.7109375" style="2" customWidth="1"/>
    <col min="32" max="32" width="26.140625" style="2" customWidth="1"/>
    <col min="33" max="33" width="19.421875" style="2" customWidth="1"/>
    <col min="34" max="16384" width="11.421875" style="2" customWidth="1"/>
  </cols>
  <sheetData>
    <row r="1" spans="1:33" ht="24.75" customHeight="1">
      <c r="A1" s="403"/>
      <c r="B1" s="403"/>
      <c r="C1" s="403"/>
      <c r="D1" s="406" t="s">
        <v>37</v>
      </c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8"/>
      <c r="Y1" s="412" t="s">
        <v>133</v>
      </c>
      <c r="Z1" s="413"/>
      <c r="AA1" s="413"/>
      <c r="AB1" s="413"/>
      <c r="AC1" s="413"/>
      <c r="AD1" s="413"/>
      <c r="AE1" s="414"/>
      <c r="AF1" s="357"/>
      <c r="AG1" s="357"/>
    </row>
    <row r="2" spans="1:33" ht="42.75" customHeight="1">
      <c r="A2" s="404"/>
      <c r="B2" s="404"/>
      <c r="C2" s="404"/>
      <c r="D2" s="409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1"/>
      <c r="Y2" s="416" t="s">
        <v>164</v>
      </c>
      <c r="Z2" s="417"/>
      <c r="AA2" s="417"/>
      <c r="AB2" s="417"/>
      <c r="AC2" s="417"/>
      <c r="AD2" s="417"/>
      <c r="AE2" s="418"/>
      <c r="AF2" s="357"/>
      <c r="AG2" s="357"/>
    </row>
    <row r="3" spans="1:33" ht="20.25" customHeight="1">
      <c r="A3" s="404"/>
      <c r="B3" s="404"/>
      <c r="C3" s="404"/>
      <c r="D3" s="409" t="s">
        <v>41</v>
      </c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1"/>
      <c r="Y3" s="419" t="s">
        <v>134</v>
      </c>
      <c r="Z3" s="420"/>
      <c r="AA3" s="420"/>
      <c r="AB3" s="420"/>
      <c r="AC3" s="420"/>
      <c r="AD3" s="420"/>
      <c r="AE3" s="421"/>
      <c r="AF3" s="357"/>
      <c r="AG3" s="357"/>
    </row>
    <row r="4" spans="1:33" ht="19.5" customHeight="1" thickBot="1">
      <c r="A4" s="405"/>
      <c r="B4" s="405"/>
      <c r="C4" s="405"/>
      <c r="D4" s="409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1"/>
      <c r="Y4" s="422"/>
      <c r="Z4" s="423"/>
      <c r="AA4" s="423"/>
      <c r="AB4" s="423"/>
      <c r="AC4" s="423"/>
      <c r="AD4" s="420"/>
      <c r="AE4" s="421"/>
      <c r="AF4" s="357"/>
      <c r="AG4" s="357"/>
    </row>
    <row r="5" spans="1:34" ht="12.75" customHeight="1">
      <c r="A5" s="424" t="s">
        <v>240</v>
      </c>
      <c r="B5" s="425"/>
      <c r="C5" s="425"/>
      <c r="D5" s="425"/>
      <c r="E5" s="425"/>
      <c r="F5" s="426"/>
      <c r="G5" s="430" t="s">
        <v>195</v>
      </c>
      <c r="H5" s="431"/>
      <c r="I5" s="431"/>
      <c r="J5" s="431"/>
      <c r="K5" s="432"/>
      <c r="L5" s="81" t="s">
        <v>52</v>
      </c>
      <c r="M5" s="395" t="s">
        <v>0</v>
      </c>
      <c r="N5" s="395"/>
      <c r="O5" s="395"/>
      <c r="P5" s="395"/>
      <c r="Q5" s="395"/>
      <c r="R5" s="65"/>
      <c r="S5" s="395" t="s">
        <v>1</v>
      </c>
      <c r="T5" s="395"/>
      <c r="U5" s="395"/>
      <c r="V5" s="395"/>
      <c r="W5" s="395"/>
      <c r="X5" s="395" t="s">
        <v>2</v>
      </c>
      <c r="Y5" s="396"/>
      <c r="Z5" s="396"/>
      <c r="AA5" s="396"/>
      <c r="AB5" s="396"/>
      <c r="AC5" s="397"/>
      <c r="AD5" s="398" t="s">
        <v>165</v>
      </c>
      <c r="AE5" s="398"/>
      <c r="AF5" s="357"/>
      <c r="AG5" s="357"/>
      <c r="AH5" s="348"/>
    </row>
    <row r="6" spans="1:34" ht="15" customHeight="1" thickBot="1">
      <c r="A6" s="427"/>
      <c r="B6" s="428"/>
      <c r="C6" s="428"/>
      <c r="D6" s="428"/>
      <c r="E6" s="428"/>
      <c r="F6" s="429"/>
      <c r="G6" s="433"/>
      <c r="H6" s="434"/>
      <c r="I6" s="434"/>
      <c r="J6" s="434"/>
      <c r="K6" s="435"/>
      <c r="L6" s="82" t="s">
        <v>4</v>
      </c>
      <c r="M6" s="399" t="s">
        <v>136</v>
      </c>
      <c r="N6" s="399"/>
      <c r="O6" s="399"/>
      <c r="P6" s="399"/>
      <c r="Q6" s="399"/>
      <c r="R6" s="66"/>
      <c r="S6" s="400" t="s">
        <v>131</v>
      </c>
      <c r="T6" s="400"/>
      <c r="U6" s="400"/>
      <c r="V6" s="400"/>
      <c r="W6" s="400"/>
      <c r="X6" s="401" t="s">
        <v>86</v>
      </c>
      <c r="Y6" s="402"/>
      <c r="Z6" s="402"/>
      <c r="AA6" s="402"/>
      <c r="AB6" s="402"/>
      <c r="AC6" s="402"/>
      <c r="AD6" s="398" t="s">
        <v>166</v>
      </c>
      <c r="AE6" s="398"/>
      <c r="AF6" s="357"/>
      <c r="AG6" s="357"/>
      <c r="AH6" s="348"/>
    </row>
    <row r="7" spans="1:33" ht="87" customHeight="1" thickBot="1">
      <c r="A7" s="388" t="s">
        <v>138</v>
      </c>
      <c r="B7" s="388" t="s">
        <v>139</v>
      </c>
      <c r="C7" s="388" t="s">
        <v>140</v>
      </c>
      <c r="D7" s="391" t="s">
        <v>141</v>
      </c>
      <c r="E7" s="391"/>
      <c r="F7" s="391"/>
      <c r="G7" s="392" t="s">
        <v>144</v>
      </c>
      <c r="H7" s="385"/>
      <c r="I7" s="393" t="s">
        <v>5</v>
      </c>
      <c r="J7" s="377" t="s">
        <v>147</v>
      </c>
      <c r="K7" s="378"/>
      <c r="L7" s="379"/>
      <c r="M7" s="380" t="s">
        <v>149</v>
      </c>
      <c r="N7" s="381"/>
      <c r="O7" s="381"/>
      <c r="P7" s="381"/>
      <c r="Q7" s="381"/>
      <c r="R7" s="381"/>
      <c r="S7" s="382"/>
      <c r="T7" s="380" t="s">
        <v>187</v>
      </c>
      <c r="U7" s="382"/>
      <c r="V7" s="383" t="s">
        <v>157</v>
      </c>
      <c r="W7" s="384"/>
      <c r="X7" s="385"/>
      <c r="Y7" s="386" t="s">
        <v>161</v>
      </c>
      <c r="Z7" s="387"/>
      <c r="AA7" s="387"/>
      <c r="AB7" s="387"/>
      <c r="AC7" s="387"/>
      <c r="AD7" s="364"/>
      <c r="AE7" s="364"/>
      <c r="AF7" s="357"/>
      <c r="AG7" s="357"/>
    </row>
    <row r="8" spans="1:33" ht="107.25" customHeight="1" thickBot="1">
      <c r="A8" s="389"/>
      <c r="B8" s="390"/>
      <c r="C8" s="389"/>
      <c r="D8" s="366" t="s">
        <v>142</v>
      </c>
      <c r="E8" s="367"/>
      <c r="F8" s="68" t="s">
        <v>143</v>
      </c>
      <c r="G8" s="79" t="s">
        <v>145</v>
      </c>
      <c r="H8" s="67" t="s">
        <v>146</v>
      </c>
      <c r="I8" s="394"/>
      <c r="J8" s="69" t="s">
        <v>172</v>
      </c>
      <c r="K8" s="69" t="s">
        <v>51</v>
      </c>
      <c r="L8" s="69" t="s">
        <v>148</v>
      </c>
      <c r="M8" s="69" t="s">
        <v>150</v>
      </c>
      <c r="N8" s="70" t="s">
        <v>151</v>
      </c>
      <c r="O8" s="71" t="s">
        <v>152</v>
      </c>
      <c r="P8" s="71" t="s">
        <v>153</v>
      </c>
      <c r="Q8" s="72" t="s">
        <v>154</v>
      </c>
      <c r="R8" s="72" t="s">
        <v>155</v>
      </c>
      <c r="S8" s="73" t="s">
        <v>156</v>
      </c>
      <c r="T8" s="80" t="s">
        <v>145</v>
      </c>
      <c r="U8" s="80" t="s">
        <v>146</v>
      </c>
      <c r="V8" s="80" t="s">
        <v>158</v>
      </c>
      <c r="W8" s="80" t="s">
        <v>159</v>
      </c>
      <c r="X8" s="80" t="s">
        <v>160</v>
      </c>
      <c r="Y8" s="80" t="s">
        <v>90</v>
      </c>
      <c r="Z8" s="80" t="s">
        <v>91</v>
      </c>
      <c r="AA8" s="80" t="s">
        <v>163</v>
      </c>
      <c r="AB8" s="80" t="s">
        <v>70</v>
      </c>
      <c r="AC8" s="74" t="s">
        <v>162</v>
      </c>
      <c r="AD8" s="365"/>
      <c r="AE8" s="365"/>
      <c r="AF8" s="357"/>
      <c r="AG8" s="357"/>
    </row>
    <row r="9" spans="1:33" s="63" customFormat="1" ht="89.25" customHeight="1" thickBot="1">
      <c r="A9" s="368" t="s">
        <v>241</v>
      </c>
      <c r="B9" s="373" t="s">
        <v>242</v>
      </c>
      <c r="C9" s="99" t="s">
        <v>243</v>
      </c>
      <c r="D9" s="369" t="s">
        <v>85</v>
      </c>
      <c r="E9" s="370"/>
      <c r="F9" s="99" t="s">
        <v>222</v>
      </c>
      <c r="G9" s="84" t="s">
        <v>25</v>
      </c>
      <c r="H9" s="84"/>
      <c r="I9" s="100" t="s">
        <v>168</v>
      </c>
      <c r="J9" s="100" t="s">
        <v>132</v>
      </c>
      <c r="K9" s="100" t="s">
        <v>173</v>
      </c>
      <c r="L9" s="100" t="s">
        <v>223</v>
      </c>
      <c r="M9" s="85">
        <v>6</v>
      </c>
      <c r="N9" s="85">
        <v>2</v>
      </c>
      <c r="O9" s="85">
        <f>M9*N9</f>
        <v>12</v>
      </c>
      <c r="P9" s="85" t="str">
        <f>IF(O9&gt;24,"MUY U15ALTO",IF(O9&gt;10,"ALTO",IF(O9&gt;5,"MEDIO","BAJO")))</f>
        <v>ALTO</v>
      </c>
      <c r="Q9" s="85">
        <v>10</v>
      </c>
      <c r="R9" s="85">
        <f>O9*Q9</f>
        <v>120</v>
      </c>
      <c r="S9" s="85" t="str">
        <f>IF(R9&gt;600,"SITUACION CRITICA",IF(R9&gt;150,"corregir y adaptar medidas de control",IF(R9&gt;40,"mejorar si es posible","mantener medidas de control")))</f>
        <v>mejorar si es posible</v>
      </c>
      <c r="T9" s="85" t="s">
        <v>25</v>
      </c>
      <c r="U9" s="85"/>
      <c r="V9" s="85">
        <v>8</v>
      </c>
      <c r="W9" s="100" t="s">
        <v>224</v>
      </c>
      <c r="X9" s="100"/>
      <c r="Y9" s="100" t="s">
        <v>132</v>
      </c>
      <c r="Z9" s="100" t="s">
        <v>132</v>
      </c>
      <c r="AA9" s="101" t="s">
        <v>190</v>
      </c>
      <c r="AB9" s="100" t="s">
        <v>191</v>
      </c>
      <c r="AC9" s="102" t="s">
        <v>225</v>
      </c>
      <c r="AD9" s="75"/>
      <c r="AE9" s="76"/>
      <c r="AF9" s="357"/>
      <c r="AG9" s="357"/>
    </row>
    <row r="10" spans="1:33" s="63" customFormat="1" ht="109.5" customHeight="1" thickBot="1">
      <c r="A10" s="355"/>
      <c r="B10" s="374"/>
      <c r="C10" s="99" t="s">
        <v>244</v>
      </c>
      <c r="D10" s="358" t="s">
        <v>82</v>
      </c>
      <c r="E10" s="359"/>
      <c r="F10" s="103" t="s">
        <v>227</v>
      </c>
      <c r="G10" s="108" t="s">
        <v>25</v>
      </c>
      <c r="H10" s="84"/>
      <c r="I10" s="83" t="s">
        <v>106</v>
      </c>
      <c r="J10" s="103" t="s">
        <v>132</v>
      </c>
      <c r="K10" s="103" t="s">
        <v>110</v>
      </c>
      <c r="L10" s="103" t="s">
        <v>109</v>
      </c>
      <c r="M10" s="104">
        <v>6</v>
      </c>
      <c r="N10" s="85">
        <v>3</v>
      </c>
      <c r="O10" s="85">
        <f>M10*N10</f>
        <v>18</v>
      </c>
      <c r="P10" s="85" t="str">
        <f>IF(O10&gt;24,"MUY U15ALTO",IF(O10&gt;10,"ALTO",IF(O10&gt;5,"MEDIO","BAJO")))</f>
        <v>ALTO</v>
      </c>
      <c r="Q10" s="85">
        <v>10</v>
      </c>
      <c r="R10" s="85">
        <f>O10*Q10</f>
        <v>180</v>
      </c>
      <c r="S10" s="85" t="str">
        <f>IF(R10&gt;600,"SITUACION CRITICA",IF(R10&gt;150,"corregir y adaptar medidas de control",IF(R10&gt;40,"mejorar si es posible","mantener medidas de control")))</f>
        <v>corregir y adaptar medidas de control</v>
      </c>
      <c r="T10" s="85" t="s">
        <v>25</v>
      </c>
      <c r="U10" s="85"/>
      <c r="V10" s="85">
        <v>8</v>
      </c>
      <c r="W10" s="103" t="s">
        <v>224</v>
      </c>
      <c r="X10" s="103"/>
      <c r="Y10" s="100" t="s">
        <v>132</v>
      </c>
      <c r="Z10" s="100" t="s">
        <v>234</v>
      </c>
      <c r="AA10" s="101" t="s">
        <v>233</v>
      </c>
      <c r="AB10" s="105" t="s">
        <v>231</v>
      </c>
      <c r="AC10" s="102" t="s">
        <v>232</v>
      </c>
      <c r="AD10" s="106"/>
      <c r="AE10" s="107"/>
      <c r="AF10" s="357"/>
      <c r="AG10" s="357"/>
    </row>
    <row r="11" spans="1:33" s="63" customFormat="1" ht="121.5" customHeight="1" thickBot="1">
      <c r="A11" s="355"/>
      <c r="B11" s="374"/>
      <c r="C11" s="99" t="s">
        <v>245</v>
      </c>
      <c r="D11" s="360"/>
      <c r="E11" s="361"/>
      <c r="F11" s="103" t="s">
        <v>228</v>
      </c>
      <c r="G11" s="84" t="s">
        <v>25</v>
      </c>
      <c r="H11" s="84"/>
      <c r="I11" s="103" t="s">
        <v>121</v>
      </c>
      <c r="J11" s="103" t="s">
        <v>132</v>
      </c>
      <c r="K11" s="103" t="s">
        <v>132</v>
      </c>
      <c r="L11" s="103" t="s">
        <v>229</v>
      </c>
      <c r="M11" s="104">
        <v>2</v>
      </c>
      <c r="N11" s="85">
        <v>4</v>
      </c>
      <c r="O11" s="85">
        <f>M11*N11</f>
        <v>8</v>
      </c>
      <c r="P11" s="85" t="str">
        <f>IF(O11&gt;24,"MUY U15ALTO",IF(O11&gt;10,"ALTO",IF(O11&gt;5,"MEDIO","BAJO")))</f>
        <v>MEDIO</v>
      </c>
      <c r="Q11" s="85">
        <v>10</v>
      </c>
      <c r="R11" s="85">
        <f>O11*Q11</f>
        <v>80</v>
      </c>
      <c r="S11" s="85" t="str">
        <f>IF(R11&gt;600,"SITUACION CRITICA",IF(R11&gt;150,"corregir y adaptar medidas de control",IF(R11&gt;40,"mejorar si es posible","mantener medidas de control")))</f>
        <v>mejorar si es posible</v>
      </c>
      <c r="T11" s="85" t="s">
        <v>25</v>
      </c>
      <c r="U11" s="85"/>
      <c r="V11" s="85">
        <v>8</v>
      </c>
      <c r="W11" s="103" t="s">
        <v>230</v>
      </c>
      <c r="X11" s="103"/>
      <c r="Y11" s="100" t="s">
        <v>235</v>
      </c>
      <c r="Z11" s="100" t="s">
        <v>132</v>
      </c>
      <c r="AA11" s="101" t="s">
        <v>237</v>
      </c>
      <c r="AB11" s="105" t="s">
        <v>132</v>
      </c>
      <c r="AC11" s="102" t="s">
        <v>236</v>
      </c>
      <c r="AD11" s="106"/>
      <c r="AE11" s="107"/>
      <c r="AF11" s="357"/>
      <c r="AG11" s="357"/>
    </row>
    <row r="12" spans="1:33" s="63" customFormat="1" ht="117" customHeight="1" thickBot="1">
      <c r="A12" s="355"/>
      <c r="B12" s="374"/>
      <c r="C12" s="99" t="s">
        <v>246</v>
      </c>
      <c r="D12" s="362"/>
      <c r="E12" s="363"/>
      <c r="F12" s="87" t="s">
        <v>226</v>
      </c>
      <c r="G12" s="84" t="s">
        <v>25</v>
      </c>
      <c r="H12" s="84"/>
      <c r="I12" s="83" t="s">
        <v>72</v>
      </c>
      <c r="J12" s="87" t="s">
        <v>174</v>
      </c>
      <c r="K12" s="87" t="s">
        <v>132</v>
      </c>
      <c r="L12" s="87" t="s">
        <v>175</v>
      </c>
      <c r="M12" s="86">
        <v>2</v>
      </c>
      <c r="N12" s="85">
        <v>4</v>
      </c>
      <c r="O12" s="85">
        <f>M12*N12</f>
        <v>8</v>
      </c>
      <c r="P12" s="85" t="str">
        <f aca="true" t="shared" si="0" ref="P12:P19">IF(O12&gt;20,"MUY ALTO",IF(O12&gt;10,"ALTO",IF(O12&gt;5,"MEDIO","BAJO")))</f>
        <v>MEDIO</v>
      </c>
      <c r="Q12" s="85">
        <v>10</v>
      </c>
      <c r="R12" s="85">
        <f aca="true" t="shared" si="1" ref="R12:R19">O12*Q12</f>
        <v>80</v>
      </c>
      <c r="S12" s="85" t="str">
        <f aca="true" t="shared" si="2" ref="S12:S19">IF(R12&gt;600,"SITUACION CRITICA",IF(R12&gt;150,"corregir y adaptar medidas de control",IF(R12&gt;40,"mejorar si es posible","mantener medidas de control")))</f>
        <v>mejorar si es posible</v>
      </c>
      <c r="T12" s="85" t="s">
        <v>25</v>
      </c>
      <c r="U12" s="85"/>
      <c r="V12" s="85">
        <v>8</v>
      </c>
      <c r="W12" s="87" t="s">
        <v>193</v>
      </c>
      <c r="X12" s="87"/>
      <c r="Y12" s="88" t="s">
        <v>132</v>
      </c>
      <c r="Z12" s="88" t="s">
        <v>188</v>
      </c>
      <c r="AA12" s="101" t="s">
        <v>102</v>
      </c>
      <c r="AB12" s="102" t="s">
        <v>132</v>
      </c>
      <c r="AC12" s="102" t="s">
        <v>132</v>
      </c>
      <c r="AD12" s="77"/>
      <c r="AE12" s="78"/>
      <c r="AF12" s="357"/>
      <c r="AG12" s="357"/>
    </row>
    <row r="13" spans="1:33" s="63" customFormat="1" ht="111.75" customHeight="1" thickBot="1">
      <c r="A13" s="355"/>
      <c r="B13" s="374"/>
      <c r="C13" s="99" t="s">
        <v>248</v>
      </c>
      <c r="D13" s="371" t="s">
        <v>80</v>
      </c>
      <c r="E13" s="372"/>
      <c r="F13" s="83" t="s">
        <v>169</v>
      </c>
      <c r="G13" s="84" t="s">
        <v>25</v>
      </c>
      <c r="H13" s="84"/>
      <c r="I13" s="87" t="s">
        <v>114</v>
      </c>
      <c r="J13" s="83" t="s">
        <v>132</v>
      </c>
      <c r="K13" s="83" t="s">
        <v>176</v>
      </c>
      <c r="L13" s="83" t="s">
        <v>185</v>
      </c>
      <c r="M13" s="86">
        <v>6</v>
      </c>
      <c r="N13" s="85">
        <v>1</v>
      </c>
      <c r="O13" s="85">
        <f aca="true" t="shared" si="3" ref="O13:O19">M13*N13</f>
        <v>6</v>
      </c>
      <c r="P13" s="85" t="str">
        <f t="shared" si="0"/>
        <v>MEDIO</v>
      </c>
      <c r="Q13" s="85">
        <v>10</v>
      </c>
      <c r="R13" s="85">
        <f t="shared" si="1"/>
        <v>60</v>
      </c>
      <c r="S13" s="85" t="str">
        <f t="shared" si="2"/>
        <v>mejorar si es posible</v>
      </c>
      <c r="T13" s="85" t="s">
        <v>25</v>
      </c>
      <c r="U13" s="85"/>
      <c r="V13" s="85">
        <v>8</v>
      </c>
      <c r="W13" s="87" t="s">
        <v>194</v>
      </c>
      <c r="X13" s="87"/>
      <c r="Y13" s="88" t="s">
        <v>132</v>
      </c>
      <c r="Z13" s="88" t="s">
        <v>132</v>
      </c>
      <c r="AA13" s="88" t="s">
        <v>197</v>
      </c>
      <c r="AB13" s="88" t="s">
        <v>132</v>
      </c>
      <c r="AC13" s="102" t="s">
        <v>132</v>
      </c>
      <c r="AD13" s="77"/>
      <c r="AE13" s="78"/>
      <c r="AF13" s="357"/>
      <c r="AG13" s="357"/>
    </row>
    <row r="14" spans="1:33" s="91" customFormat="1" ht="159.75" customHeight="1" thickBot="1">
      <c r="A14" s="355"/>
      <c r="B14" s="374"/>
      <c r="C14" s="99" t="s">
        <v>247</v>
      </c>
      <c r="D14" s="358" t="s">
        <v>68</v>
      </c>
      <c r="E14" s="376"/>
      <c r="F14" s="83" t="s">
        <v>117</v>
      </c>
      <c r="G14" s="84" t="s">
        <v>25</v>
      </c>
      <c r="H14" s="84"/>
      <c r="I14" s="85" t="s">
        <v>27</v>
      </c>
      <c r="J14" s="83" t="s">
        <v>132</v>
      </c>
      <c r="K14" s="83" t="s">
        <v>178</v>
      </c>
      <c r="L14" s="83" t="s">
        <v>212</v>
      </c>
      <c r="M14" s="86">
        <v>2</v>
      </c>
      <c r="N14" s="85">
        <v>4</v>
      </c>
      <c r="O14" s="85">
        <f t="shared" si="3"/>
        <v>8</v>
      </c>
      <c r="P14" s="85" t="str">
        <f t="shared" si="0"/>
        <v>MEDIO</v>
      </c>
      <c r="Q14" s="85">
        <v>10</v>
      </c>
      <c r="R14" s="85">
        <f t="shared" si="1"/>
        <v>80</v>
      </c>
      <c r="S14" s="85" t="str">
        <f t="shared" si="2"/>
        <v>mejorar si es posible</v>
      </c>
      <c r="T14" s="85" t="s">
        <v>25</v>
      </c>
      <c r="U14" s="85"/>
      <c r="V14" s="85">
        <v>8</v>
      </c>
      <c r="W14" s="87" t="s">
        <v>209</v>
      </c>
      <c r="X14" s="87"/>
      <c r="Y14" s="88" t="s">
        <v>192</v>
      </c>
      <c r="Z14" s="88" t="s">
        <v>132</v>
      </c>
      <c r="AA14" s="88" t="s">
        <v>198</v>
      </c>
      <c r="AB14" s="88" t="s">
        <v>186</v>
      </c>
      <c r="AC14" s="88" t="s">
        <v>95</v>
      </c>
      <c r="AD14" s="89"/>
      <c r="AE14" s="90"/>
      <c r="AF14" s="357"/>
      <c r="AG14" s="357"/>
    </row>
    <row r="15" spans="1:33" s="63" customFormat="1" ht="168" customHeight="1" thickBot="1">
      <c r="A15" s="355"/>
      <c r="B15" s="374"/>
      <c r="C15" s="99" t="s">
        <v>249</v>
      </c>
      <c r="D15" s="371" t="s">
        <v>135</v>
      </c>
      <c r="E15" s="372"/>
      <c r="F15" s="87" t="s">
        <v>171</v>
      </c>
      <c r="G15" s="84" t="s">
        <v>25</v>
      </c>
      <c r="H15" s="84"/>
      <c r="I15" s="87" t="s">
        <v>55</v>
      </c>
      <c r="J15" s="83" t="s">
        <v>132</v>
      </c>
      <c r="K15" s="83" t="s">
        <v>132</v>
      </c>
      <c r="L15" s="83" t="s">
        <v>177</v>
      </c>
      <c r="M15" s="86">
        <v>2</v>
      </c>
      <c r="N15" s="85">
        <v>4</v>
      </c>
      <c r="O15" s="85">
        <f t="shared" si="3"/>
        <v>8</v>
      </c>
      <c r="P15" s="85" t="str">
        <f t="shared" si="0"/>
        <v>MEDIO</v>
      </c>
      <c r="Q15" s="85">
        <v>10</v>
      </c>
      <c r="R15" s="85">
        <f t="shared" si="1"/>
        <v>80</v>
      </c>
      <c r="S15" s="85" t="str">
        <f t="shared" si="2"/>
        <v>mejorar si es posible</v>
      </c>
      <c r="T15" s="85" t="s">
        <v>25</v>
      </c>
      <c r="U15" s="85"/>
      <c r="V15" s="85">
        <v>8</v>
      </c>
      <c r="W15" s="87" t="s">
        <v>196</v>
      </c>
      <c r="X15" s="87"/>
      <c r="Y15" s="88" t="s">
        <v>132</v>
      </c>
      <c r="Z15" s="88" t="s">
        <v>200</v>
      </c>
      <c r="AA15" s="88" t="s">
        <v>199</v>
      </c>
      <c r="AB15" s="88" t="s">
        <v>132</v>
      </c>
      <c r="AC15" s="88" t="s">
        <v>132</v>
      </c>
      <c r="AD15" s="75"/>
      <c r="AE15" s="75"/>
      <c r="AF15" s="357"/>
      <c r="AG15" s="357"/>
    </row>
    <row r="16" spans="1:33" s="63" customFormat="1" ht="123.75" customHeight="1" thickBot="1">
      <c r="A16" s="355"/>
      <c r="B16" s="374"/>
      <c r="C16" s="99" t="s">
        <v>250</v>
      </c>
      <c r="D16" s="354" t="s">
        <v>137</v>
      </c>
      <c r="E16" s="109" t="s">
        <v>79</v>
      </c>
      <c r="F16" s="89" t="s">
        <v>238</v>
      </c>
      <c r="G16" s="84" t="s">
        <v>25</v>
      </c>
      <c r="H16" s="84"/>
      <c r="I16" s="83" t="s">
        <v>88</v>
      </c>
      <c r="J16" s="83" t="s">
        <v>132</v>
      </c>
      <c r="K16" s="83" t="s">
        <v>179</v>
      </c>
      <c r="L16" s="83" t="s">
        <v>180</v>
      </c>
      <c r="M16" s="86">
        <v>6</v>
      </c>
      <c r="N16" s="85">
        <v>2</v>
      </c>
      <c r="O16" s="85">
        <f t="shared" si="3"/>
        <v>12</v>
      </c>
      <c r="P16" s="85" t="str">
        <f t="shared" si="0"/>
        <v>ALTO</v>
      </c>
      <c r="Q16" s="85">
        <v>10</v>
      </c>
      <c r="R16" s="85">
        <f t="shared" si="1"/>
        <v>120</v>
      </c>
      <c r="S16" s="85" t="str">
        <f t="shared" si="2"/>
        <v>mejorar si es posible</v>
      </c>
      <c r="T16" s="85" t="s">
        <v>25</v>
      </c>
      <c r="U16" s="85"/>
      <c r="V16" s="85">
        <v>8</v>
      </c>
      <c r="W16" s="83" t="s">
        <v>201</v>
      </c>
      <c r="X16" s="87"/>
      <c r="Y16" s="88" t="s">
        <v>69</v>
      </c>
      <c r="Z16" s="88" t="s">
        <v>206</v>
      </c>
      <c r="AA16" s="88" t="s">
        <v>207</v>
      </c>
      <c r="AB16" s="88" t="s">
        <v>184</v>
      </c>
      <c r="AC16" s="88" t="s">
        <v>239</v>
      </c>
      <c r="AD16" s="75"/>
      <c r="AE16" s="75"/>
      <c r="AF16" s="357"/>
      <c r="AG16" s="357"/>
    </row>
    <row r="17" spans="1:33" s="63" customFormat="1" ht="111.75" customHeight="1" thickBot="1">
      <c r="A17" s="355"/>
      <c r="B17" s="374"/>
      <c r="C17" s="99" t="s">
        <v>251</v>
      </c>
      <c r="D17" s="355"/>
      <c r="E17" s="95" t="s">
        <v>81</v>
      </c>
      <c r="F17" s="93" t="s">
        <v>58</v>
      </c>
      <c r="G17" s="84" t="s">
        <v>25</v>
      </c>
      <c r="H17" s="84"/>
      <c r="I17" s="89" t="s">
        <v>60</v>
      </c>
      <c r="J17" s="87" t="s">
        <v>181</v>
      </c>
      <c r="K17" s="83" t="s">
        <v>70</v>
      </c>
      <c r="L17" s="83" t="s">
        <v>182</v>
      </c>
      <c r="M17" s="86">
        <v>2</v>
      </c>
      <c r="N17" s="85">
        <v>2</v>
      </c>
      <c r="O17" s="85">
        <f t="shared" si="3"/>
        <v>4</v>
      </c>
      <c r="P17" s="85" t="str">
        <f t="shared" si="0"/>
        <v>BAJO</v>
      </c>
      <c r="Q17" s="85">
        <v>10</v>
      </c>
      <c r="R17" s="85">
        <f t="shared" si="1"/>
        <v>40</v>
      </c>
      <c r="S17" s="85" t="str">
        <f t="shared" si="2"/>
        <v>mantener medidas de control</v>
      </c>
      <c r="T17" s="85" t="s">
        <v>25</v>
      </c>
      <c r="U17" s="85"/>
      <c r="V17" s="85">
        <v>8</v>
      </c>
      <c r="W17" s="87" t="s">
        <v>194</v>
      </c>
      <c r="X17" s="87"/>
      <c r="Y17" s="88" t="s">
        <v>132</v>
      </c>
      <c r="Z17" s="88" t="s">
        <v>132</v>
      </c>
      <c r="AA17" s="88" t="s">
        <v>202</v>
      </c>
      <c r="AB17" s="88" t="s">
        <v>203</v>
      </c>
      <c r="AC17" s="88" t="s">
        <v>132</v>
      </c>
      <c r="AD17" s="75"/>
      <c r="AE17" s="75"/>
      <c r="AF17" s="357"/>
      <c r="AG17" s="357"/>
    </row>
    <row r="18" spans="1:33" s="91" customFormat="1" ht="111.75" customHeight="1" thickBot="1">
      <c r="A18" s="355"/>
      <c r="B18" s="374"/>
      <c r="C18" s="110"/>
      <c r="D18" s="355"/>
      <c r="E18" s="92" t="s">
        <v>216</v>
      </c>
      <c r="F18" s="93" t="s">
        <v>217</v>
      </c>
      <c r="G18" s="84" t="s">
        <v>25</v>
      </c>
      <c r="H18" s="84"/>
      <c r="I18" s="89" t="s">
        <v>218</v>
      </c>
      <c r="J18" s="87" t="s">
        <v>132</v>
      </c>
      <c r="K18" s="83" t="s">
        <v>70</v>
      </c>
      <c r="L18" s="83" t="s">
        <v>219</v>
      </c>
      <c r="M18" s="86">
        <v>2</v>
      </c>
      <c r="N18" s="85">
        <v>3</v>
      </c>
      <c r="O18" s="85">
        <f t="shared" si="3"/>
        <v>6</v>
      </c>
      <c r="P18" s="85" t="str">
        <f t="shared" si="0"/>
        <v>MEDIO</v>
      </c>
      <c r="Q18" s="85">
        <v>10</v>
      </c>
      <c r="R18" s="85">
        <f t="shared" si="1"/>
        <v>60</v>
      </c>
      <c r="S18" s="85" t="str">
        <f t="shared" si="2"/>
        <v>mejorar si es posible</v>
      </c>
      <c r="T18" s="85" t="s">
        <v>25</v>
      </c>
      <c r="U18" s="85"/>
      <c r="V18" s="85">
        <v>8</v>
      </c>
      <c r="W18" s="87" t="s">
        <v>194</v>
      </c>
      <c r="X18" s="94"/>
      <c r="Y18" s="88" t="s">
        <v>132</v>
      </c>
      <c r="Z18" s="88" t="s">
        <v>132</v>
      </c>
      <c r="AA18" s="88" t="s">
        <v>221</v>
      </c>
      <c r="AB18" s="88" t="s">
        <v>70</v>
      </c>
      <c r="AC18" s="88" t="s">
        <v>220</v>
      </c>
      <c r="AD18" s="88"/>
      <c r="AE18" s="88"/>
      <c r="AF18" s="357"/>
      <c r="AG18" s="357"/>
    </row>
    <row r="19" spans="1:33" ht="112.5" customHeight="1" thickBot="1">
      <c r="A19" s="356"/>
      <c r="B19" s="375"/>
      <c r="C19" s="111"/>
      <c r="D19" s="356"/>
      <c r="E19" s="96" t="s">
        <v>167</v>
      </c>
      <c r="F19" s="93" t="s">
        <v>214</v>
      </c>
      <c r="G19" s="84" t="s">
        <v>25</v>
      </c>
      <c r="H19" s="84"/>
      <c r="I19" s="83" t="s">
        <v>213</v>
      </c>
      <c r="J19" s="83" t="s">
        <v>132</v>
      </c>
      <c r="K19" s="83" t="s">
        <v>183</v>
      </c>
      <c r="L19" s="83" t="s">
        <v>215</v>
      </c>
      <c r="M19" s="86">
        <v>6</v>
      </c>
      <c r="N19" s="85">
        <v>2</v>
      </c>
      <c r="O19" s="85">
        <f t="shared" si="3"/>
        <v>12</v>
      </c>
      <c r="P19" s="85" t="str">
        <f t="shared" si="0"/>
        <v>ALTO</v>
      </c>
      <c r="Q19" s="85">
        <v>10</v>
      </c>
      <c r="R19" s="85">
        <f t="shared" si="1"/>
        <v>120</v>
      </c>
      <c r="S19" s="85" t="str">
        <f t="shared" si="2"/>
        <v>mejorar si es posible</v>
      </c>
      <c r="T19" s="85" t="s">
        <v>25</v>
      </c>
      <c r="U19" s="85"/>
      <c r="V19" s="85">
        <v>8</v>
      </c>
      <c r="W19" s="97" t="s">
        <v>194</v>
      </c>
      <c r="X19" s="98"/>
      <c r="Y19" s="88" t="s">
        <v>132</v>
      </c>
      <c r="Z19" s="88" t="s">
        <v>204</v>
      </c>
      <c r="AA19" s="88" t="s">
        <v>205</v>
      </c>
      <c r="AB19" s="88" t="s">
        <v>210</v>
      </c>
      <c r="AC19" s="88" t="s">
        <v>211</v>
      </c>
      <c r="AD19" s="75"/>
      <c r="AE19" s="75"/>
      <c r="AF19" s="415"/>
      <c r="AG19" s="415"/>
    </row>
    <row r="20" spans="1:33" ht="63" customHeight="1">
      <c r="A20" s="357"/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</row>
    <row r="21" spans="30:33" ht="12.75">
      <c r="AD21" s="64"/>
      <c r="AE21" s="64"/>
      <c r="AF21" s="64"/>
      <c r="AG21" s="64"/>
    </row>
    <row r="25" ht="12.75">
      <c r="Z25" s="2"/>
    </row>
  </sheetData>
  <sheetProtection/>
  <mergeCells count="41">
    <mergeCell ref="A1:C4"/>
    <mergeCell ref="D1:X2"/>
    <mergeCell ref="Y1:AE1"/>
    <mergeCell ref="AF1:AG19"/>
    <mergeCell ref="Y2:AE2"/>
    <mergeCell ref="D3:X4"/>
    <mergeCell ref="Y3:AE4"/>
    <mergeCell ref="A5:F6"/>
    <mergeCell ref="G5:K6"/>
    <mergeCell ref="M5:Q5"/>
    <mergeCell ref="S5:W5"/>
    <mergeCell ref="X5:AC5"/>
    <mergeCell ref="AD5:AE5"/>
    <mergeCell ref="AH5:AH6"/>
    <mergeCell ref="M6:Q6"/>
    <mergeCell ref="S6:W6"/>
    <mergeCell ref="X6:AC6"/>
    <mergeCell ref="AD6:AE6"/>
    <mergeCell ref="AD7:AD8"/>
    <mergeCell ref="A7:A8"/>
    <mergeCell ref="B7:B8"/>
    <mergeCell ref="C7:C8"/>
    <mergeCell ref="D7:F7"/>
    <mergeCell ref="G7:H7"/>
    <mergeCell ref="I7:I8"/>
    <mergeCell ref="D15:E15"/>
    <mergeCell ref="J7:L7"/>
    <mergeCell ref="M7:S7"/>
    <mergeCell ref="T7:U7"/>
    <mergeCell ref="V7:X7"/>
    <mergeCell ref="Y7:AC7"/>
    <mergeCell ref="D16:D19"/>
    <mergeCell ref="A20:AG20"/>
    <mergeCell ref="D10:E12"/>
    <mergeCell ref="AE7:AE8"/>
    <mergeCell ref="D8:E8"/>
    <mergeCell ref="A9:A19"/>
    <mergeCell ref="D9:E9"/>
    <mergeCell ref="D13:E13"/>
    <mergeCell ref="B9:B19"/>
    <mergeCell ref="D14:E14"/>
  </mergeCells>
  <printOptions/>
  <pageMargins left="0.7480314960629921" right="0.7480314960629921" top="0.984251968503937" bottom="0.984251968503937" header="0" footer="0"/>
  <pageSetup horizontalDpi="300" verticalDpi="300" orientation="landscape" paperSize="9" scale="37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AB25"/>
  <sheetViews>
    <sheetView view="pageBreakPreview" zoomScale="70" zoomScaleNormal="80" zoomScaleSheetLayoutView="70" zoomScalePageLayoutView="0" workbookViewId="0" topLeftCell="E1">
      <selection activeCell="X3" sqref="X3:Z3"/>
    </sheetView>
  </sheetViews>
  <sheetFormatPr defaultColWidth="11.421875" defaultRowHeight="15"/>
  <cols>
    <col min="1" max="3" width="17.421875" style="2" customWidth="1"/>
    <col min="4" max="4" width="18.7109375" style="2" customWidth="1"/>
    <col min="5" max="5" width="11.7109375" style="2" customWidth="1"/>
    <col min="6" max="6" width="24.28125" style="2" customWidth="1"/>
    <col min="7" max="7" width="9.140625" style="2" customWidth="1"/>
    <col min="8" max="8" width="17.421875" style="2" customWidth="1"/>
    <col min="9" max="9" width="53.421875" style="2" customWidth="1"/>
    <col min="10" max="10" width="23.7109375" style="2" customWidth="1"/>
    <col min="11" max="11" width="15.7109375" style="2" customWidth="1"/>
    <col min="12" max="12" width="20.8515625" style="2" customWidth="1"/>
    <col min="13" max="13" width="5.421875" style="2" customWidth="1"/>
    <col min="14" max="14" width="8.421875" style="2" customWidth="1"/>
    <col min="15" max="15" width="9.140625" style="2" customWidth="1"/>
    <col min="16" max="16" width="11.421875" style="2" customWidth="1"/>
    <col min="17" max="18" width="9.140625" style="2" customWidth="1"/>
    <col min="19" max="19" width="26.28125" style="2" customWidth="1"/>
    <col min="20" max="20" width="6.00390625" style="2" customWidth="1"/>
    <col min="21" max="21" width="6.421875" style="2" customWidth="1"/>
    <col min="22" max="22" width="15.140625" style="2" customWidth="1"/>
    <col min="23" max="23" width="22.28125" style="2" customWidth="1"/>
    <col min="24" max="24" width="11.421875" style="2" customWidth="1"/>
    <col min="25" max="25" width="23.421875" style="2" customWidth="1"/>
    <col min="26" max="26" width="16.8515625" style="3" customWidth="1"/>
    <col min="27" max="27" width="26.140625" style="2" customWidth="1"/>
    <col min="28" max="28" width="19.421875" style="2" customWidth="1"/>
    <col min="29" max="16384" width="11.421875" style="2" customWidth="1"/>
  </cols>
  <sheetData>
    <row r="1" spans="1:26" s="127" customFormat="1" ht="52.5" customHeight="1">
      <c r="A1" s="294"/>
      <c r="B1" s="294"/>
      <c r="C1" s="294"/>
      <c r="D1" s="301" t="s">
        <v>744</v>
      </c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293" t="s">
        <v>38</v>
      </c>
      <c r="Y1" s="293"/>
      <c r="Z1" s="293"/>
    </row>
    <row r="2" spans="1:26" s="127" customFormat="1" ht="52.5" customHeight="1">
      <c r="A2" s="294"/>
      <c r="B2" s="294"/>
      <c r="C2" s="294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293" t="s">
        <v>375</v>
      </c>
      <c r="Y2" s="293"/>
      <c r="Z2" s="293"/>
    </row>
    <row r="3" spans="1:26" s="127" customFormat="1" ht="52.5" customHeight="1">
      <c r="A3" s="294"/>
      <c r="B3" s="294"/>
      <c r="C3" s="294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293" t="s">
        <v>757</v>
      </c>
      <c r="Y3" s="293"/>
      <c r="Z3" s="293"/>
    </row>
    <row r="4" spans="1:26" s="127" customFormat="1" ht="12.75" customHeight="1">
      <c r="A4" s="294" t="s">
        <v>414</v>
      </c>
      <c r="B4" s="294"/>
      <c r="C4" s="294"/>
      <c r="D4" s="294"/>
      <c r="E4" s="294"/>
      <c r="F4" s="294"/>
      <c r="G4" s="295" t="s">
        <v>377</v>
      </c>
      <c r="H4" s="295"/>
      <c r="I4" s="295"/>
      <c r="J4" s="295"/>
      <c r="K4" s="295"/>
      <c r="L4" s="295" t="s">
        <v>0</v>
      </c>
      <c r="M4" s="295"/>
      <c r="N4" s="295"/>
      <c r="O4" s="295"/>
      <c r="P4" s="295"/>
      <c r="Q4" s="295" t="s">
        <v>378</v>
      </c>
      <c r="R4" s="295"/>
      <c r="S4" s="295"/>
      <c r="T4" s="295"/>
      <c r="U4" s="295"/>
      <c r="V4" s="295"/>
      <c r="W4" s="295" t="s">
        <v>379</v>
      </c>
      <c r="X4" s="295"/>
      <c r="Y4" s="295"/>
      <c r="Z4" s="295"/>
    </row>
    <row r="5" spans="1:26" s="127" customFormat="1" ht="15" customHeight="1">
      <c r="A5" s="294"/>
      <c r="B5" s="294"/>
      <c r="C5" s="294"/>
      <c r="D5" s="294"/>
      <c r="E5" s="294"/>
      <c r="F5" s="294"/>
      <c r="G5" s="295"/>
      <c r="H5" s="295"/>
      <c r="I5" s="295"/>
      <c r="J5" s="295"/>
      <c r="K5" s="295"/>
      <c r="L5" s="304" t="s">
        <v>380</v>
      </c>
      <c r="M5" s="304"/>
      <c r="N5" s="304"/>
      <c r="O5" s="304"/>
      <c r="P5" s="304"/>
      <c r="Q5" s="305" t="s">
        <v>381</v>
      </c>
      <c r="R5" s="305"/>
      <c r="S5" s="305"/>
      <c r="T5" s="305"/>
      <c r="U5" s="305"/>
      <c r="V5" s="305"/>
      <c r="W5" s="306" t="s">
        <v>382</v>
      </c>
      <c r="X5" s="306"/>
      <c r="Y5" s="306"/>
      <c r="Z5" s="306"/>
    </row>
    <row r="6" spans="1:26" s="131" customFormat="1" ht="61.5" customHeight="1">
      <c r="A6" s="297" t="s">
        <v>259</v>
      </c>
      <c r="B6" s="297" t="s">
        <v>390</v>
      </c>
      <c r="C6" s="297" t="s">
        <v>139</v>
      </c>
      <c r="D6" s="298" t="s">
        <v>391</v>
      </c>
      <c r="E6" s="296" t="s">
        <v>384</v>
      </c>
      <c r="F6" s="296"/>
      <c r="G6" s="297" t="s">
        <v>385</v>
      </c>
      <c r="H6" s="296" t="s">
        <v>147</v>
      </c>
      <c r="I6" s="296"/>
      <c r="J6" s="296"/>
      <c r="K6" s="296" t="s">
        <v>386</v>
      </c>
      <c r="L6" s="296"/>
      <c r="M6" s="296"/>
      <c r="N6" s="296"/>
      <c r="O6" s="296"/>
      <c r="P6" s="296"/>
      <c r="Q6" s="296"/>
      <c r="R6" s="297" t="s">
        <v>387</v>
      </c>
      <c r="S6" s="296" t="s">
        <v>388</v>
      </c>
      <c r="T6" s="296"/>
      <c r="U6" s="296"/>
      <c r="V6" s="296" t="s">
        <v>389</v>
      </c>
      <c r="W6" s="296"/>
      <c r="X6" s="296"/>
      <c r="Y6" s="296"/>
      <c r="Z6" s="296"/>
    </row>
    <row r="7" spans="1:26" s="131" customFormat="1" ht="61.5" customHeight="1">
      <c r="A7" s="297"/>
      <c r="B7" s="297"/>
      <c r="C7" s="297"/>
      <c r="D7" s="298"/>
      <c r="E7" s="296"/>
      <c r="F7" s="296"/>
      <c r="G7" s="297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7"/>
      <c r="S7" s="296"/>
      <c r="T7" s="296"/>
      <c r="U7" s="296"/>
      <c r="V7" s="296"/>
      <c r="W7" s="296"/>
      <c r="X7" s="296"/>
      <c r="Y7" s="296"/>
      <c r="Z7" s="296"/>
    </row>
    <row r="8" spans="1:26" s="131" customFormat="1" ht="61.5" customHeight="1">
      <c r="A8" s="297"/>
      <c r="B8" s="297"/>
      <c r="C8" s="297"/>
      <c r="D8" s="298"/>
      <c r="E8" s="296"/>
      <c r="F8" s="296"/>
      <c r="G8" s="297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7"/>
      <c r="S8" s="296"/>
      <c r="T8" s="296"/>
      <c r="U8" s="296"/>
      <c r="V8" s="296"/>
      <c r="W8" s="296"/>
      <c r="X8" s="296"/>
      <c r="Y8" s="296"/>
      <c r="Z8" s="296"/>
    </row>
    <row r="9" spans="1:26" s="136" customFormat="1" ht="111" customHeight="1">
      <c r="A9" s="297"/>
      <c r="B9" s="297"/>
      <c r="C9" s="297"/>
      <c r="D9" s="298"/>
      <c r="E9" s="159" t="s">
        <v>392</v>
      </c>
      <c r="F9" s="159" t="s">
        <v>393</v>
      </c>
      <c r="G9" s="297"/>
      <c r="H9" s="159" t="s">
        <v>394</v>
      </c>
      <c r="I9" s="159" t="s">
        <v>51</v>
      </c>
      <c r="J9" s="159" t="s">
        <v>148</v>
      </c>
      <c r="K9" s="159" t="s">
        <v>150</v>
      </c>
      <c r="L9" s="142" t="s">
        <v>395</v>
      </c>
      <c r="M9" s="142" t="s">
        <v>396</v>
      </c>
      <c r="N9" s="142" t="s">
        <v>397</v>
      </c>
      <c r="O9" s="142" t="s">
        <v>154</v>
      </c>
      <c r="P9" s="142" t="s">
        <v>398</v>
      </c>
      <c r="Q9" s="142" t="s">
        <v>399</v>
      </c>
      <c r="R9" s="143" t="s">
        <v>400</v>
      </c>
      <c r="S9" s="159" t="s">
        <v>401</v>
      </c>
      <c r="T9" s="144" t="s">
        <v>402</v>
      </c>
      <c r="U9" s="142" t="s">
        <v>403</v>
      </c>
      <c r="V9" s="159" t="s">
        <v>404</v>
      </c>
      <c r="W9" s="144" t="s">
        <v>405</v>
      </c>
      <c r="X9" s="159" t="s">
        <v>406</v>
      </c>
      <c r="Y9" s="159" t="s">
        <v>407</v>
      </c>
      <c r="Z9" s="159" t="s">
        <v>408</v>
      </c>
    </row>
    <row r="10" spans="1:28" s="63" customFormat="1" ht="133.5" customHeight="1">
      <c r="A10" s="436" t="s">
        <v>332</v>
      </c>
      <c r="B10" s="436" t="s">
        <v>333</v>
      </c>
      <c r="C10" s="436" t="s">
        <v>334</v>
      </c>
      <c r="D10" s="137" t="s">
        <v>409</v>
      </c>
      <c r="E10" s="138" t="s">
        <v>291</v>
      </c>
      <c r="F10" s="212" t="s">
        <v>189</v>
      </c>
      <c r="G10" s="213" t="s">
        <v>337</v>
      </c>
      <c r="H10" s="138" t="s">
        <v>411</v>
      </c>
      <c r="I10" s="138" t="s">
        <v>411</v>
      </c>
      <c r="J10" s="138" t="s">
        <v>411</v>
      </c>
      <c r="K10" s="214">
        <v>2</v>
      </c>
      <c r="L10" s="214">
        <v>2</v>
      </c>
      <c r="M10" s="212">
        <f aca="true" t="shared" si="0" ref="M10:M19">K10*L10</f>
        <v>4</v>
      </c>
      <c r="N10" s="138" t="s">
        <v>417</v>
      </c>
      <c r="O10" s="212">
        <v>10</v>
      </c>
      <c r="P10" s="215">
        <f aca="true" t="shared" si="1" ref="P10:P19">M10*O10</f>
        <v>40</v>
      </c>
      <c r="Q10" s="139" t="s">
        <v>413</v>
      </c>
      <c r="R10" s="140" t="str">
        <f>IF(Q10="I","No aceptable",IF(Q10="II","No aceptable o Aceptable con control específico",IF(Q10="III","Mejorable",IF(Q10="IV","Aceptable"))))</f>
        <v>Mejorable</v>
      </c>
      <c r="S10" s="212">
        <v>1</v>
      </c>
      <c r="T10" s="213" t="s">
        <v>338</v>
      </c>
      <c r="U10" s="213"/>
      <c r="V10" s="213" t="s">
        <v>419</v>
      </c>
      <c r="W10" s="213" t="s">
        <v>419</v>
      </c>
      <c r="X10" s="212" t="s">
        <v>340</v>
      </c>
      <c r="Y10" s="213" t="s">
        <v>419</v>
      </c>
      <c r="Z10" s="216" t="s">
        <v>339</v>
      </c>
      <c r="AB10" s="113"/>
    </row>
    <row r="11" spans="1:26" s="141" customFormat="1" ht="146.25" customHeight="1">
      <c r="A11" s="436"/>
      <c r="B11" s="436"/>
      <c r="C11" s="436"/>
      <c r="D11" s="498" t="s">
        <v>409</v>
      </c>
      <c r="E11" s="138" t="s">
        <v>291</v>
      </c>
      <c r="F11" s="138" t="s">
        <v>372</v>
      </c>
      <c r="G11" s="138" t="s">
        <v>410</v>
      </c>
      <c r="H11" s="138" t="s">
        <v>411</v>
      </c>
      <c r="I11" s="138" t="s">
        <v>373</v>
      </c>
      <c r="J11" s="138" t="s">
        <v>412</v>
      </c>
      <c r="K11" s="138">
        <v>2</v>
      </c>
      <c r="L11" s="138">
        <v>4</v>
      </c>
      <c r="M11" s="138">
        <f>K11*L11</f>
        <v>8</v>
      </c>
      <c r="N11" s="138" t="str">
        <f>IF(M11&gt;20,"Muy Alto (MA)",IF(M11&gt;10,"ALTO",IF(M11&gt;5,"MEDIO","BAJO")))</f>
        <v>MEDIO</v>
      </c>
      <c r="O11" s="138">
        <v>25</v>
      </c>
      <c r="P11" s="138">
        <f>M11*O11</f>
        <v>200</v>
      </c>
      <c r="Q11" s="151" t="s">
        <v>415</v>
      </c>
      <c r="R11" s="140" t="str">
        <f>IF(Q11="I","No aceptable",IF(Q11="II","No aceptable o Aceptable con control específico",IF(Q11="III","Mejorable",IF(Q11="IV","Aceptable"))))</f>
        <v>No aceptable o Aceptable con control específico</v>
      </c>
      <c r="S11" s="138">
        <v>434</v>
      </c>
      <c r="T11" s="145" t="s">
        <v>645</v>
      </c>
      <c r="U11" s="145" t="s">
        <v>409</v>
      </c>
      <c r="V11" s="146" t="s">
        <v>749</v>
      </c>
      <c r="W11" s="146" t="s">
        <v>750</v>
      </c>
      <c r="X11" s="138" t="s">
        <v>419</v>
      </c>
      <c r="Y11" s="147" t="s">
        <v>751</v>
      </c>
      <c r="Z11" s="147" t="s">
        <v>374</v>
      </c>
    </row>
    <row r="12" spans="1:28" s="63" customFormat="1" ht="133.5" customHeight="1">
      <c r="A12" s="436"/>
      <c r="B12" s="436"/>
      <c r="C12" s="436"/>
      <c r="D12" s="137" t="s">
        <v>409</v>
      </c>
      <c r="E12" s="138" t="s">
        <v>291</v>
      </c>
      <c r="F12" s="213" t="s">
        <v>321</v>
      </c>
      <c r="G12" s="217" t="s">
        <v>270</v>
      </c>
      <c r="H12" s="138" t="s">
        <v>411</v>
      </c>
      <c r="I12" s="138" t="s">
        <v>411</v>
      </c>
      <c r="J12" s="138" t="s">
        <v>411</v>
      </c>
      <c r="K12" s="212">
        <v>2</v>
      </c>
      <c r="L12" s="212">
        <v>3</v>
      </c>
      <c r="M12" s="212">
        <f>K12*L12</f>
        <v>6</v>
      </c>
      <c r="N12" s="138" t="s">
        <v>418</v>
      </c>
      <c r="O12" s="212">
        <v>10</v>
      </c>
      <c r="P12" s="215">
        <f>M12*O12</f>
        <v>60</v>
      </c>
      <c r="Q12" s="139" t="s">
        <v>413</v>
      </c>
      <c r="R12" s="140" t="str">
        <f aca="true" t="shared" si="2" ref="R12:R19">IF(Q12="I","No aceptable",IF(Q12="II","No aceptable o Aceptable con control específico",IF(Q12="III","Mejorable",IF(Q12="IV","Aceptable"))))</f>
        <v>Mejorable</v>
      </c>
      <c r="S12" s="212">
        <v>5</v>
      </c>
      <c r="T12" s="213" t="s">
        <v>272</v>
      </c>
      <c r="U12" s="213"/>
      <c r="V12" s="213" t="s">
        <v>419</v>
      </c>
      <c r="W12" s="213" t="s">
        <v>419</v>
      </c>
      <c r="X12" s="212" t="s">
        <v>273</v>
      </c>
      <c r="Y12" s="213" t="s">
        <v>419</v>
      </c>
      <c r="Z12" s="213" t="s">
        <v>419</v>
      </c>
      <c r="AB12" s="113"/>
    </row>
    <row r="13" spans="1:28" s="63" customFormat="1" ht="159.75" customHeight="1">
      <c r="A13" s="436"/>
      <c r="B13" s="436"/>
      <c r="C13" s="436"/>
      <c r="D13" s="137" t="s">
        <v>409</v>
      </c>
      <c r="E13" s="138" t="s">
        <v>626</v>
      </c>
      <c r="F13" s="217" t="s">
        <v>335</v>
      </c>
      <c r="G13" s="213" t="s">
        <v>336</v>
      </c>
      <c r="H13" s="138" t="s">
        <v>411</v>
      </c>
      <c r="I13" s="138" t="s">
        <v>411</v>
      </c>
      <c r="J13" s="138" t="s">
        <v>411</v>
      </c>
      <c r="K13" s="212">
        <v>2</v>
      </c>
      <c r="L13" s="212">
        <v>3</v>
      </c>
      <c r="M13" s="212">
        <f t="shared" si="0"/>
        <v>6</v>
      </c>
      <c r="N13" s="138" t="s">
        <v>418</v>
      </c>
      <c r="O13" s="212">
        <v>25</v>
      </c>
      <c r="P13" s="215">
        <f t="shared" si="1"/>
        <v>150</v>
      </c>
      <c r="Q13" s="139" t="s">
        <v>413</v>
      </c>
      <c r="R13" s="140" t="str">
        <f t="shared" si="2"/>
        <v>Mejorable</v>
      </c>
      <c r="S13" s="212">
        <v>1</v>
      </c>
      <c r="T13" s="213" t="s">
        <v>341</v>
      </c>
      <c r="U13" s="213"/>
      <c r="V13" s="213" t="s">
        <v>419</v>
      </c>
      <c r="W13" s="213" t="s">
        <v>419</v>
      </c>
      <c r="X13" s="212" t="s">
        <v>343</v>
      </c>
      <c r="Y13" s="213" t="s">
        <v>419</v>
      </c>
      <c r="Z13" s="216" t="s">
        <v>342</v>
      </c>
      <c r="AB13" s="113"/>
    </row>
    <row r="14" spans="1:28" s="63" customFormat="1" ht="138.75" customHeight="1">
      <c r="A14" s="436"/>
      <c r="B14" s="436"/>
      <c r="C14" s="436"/>
      <c r="D14" s="137" t="s">
        <v>409</v>
      </c>
      <c r="E14" s="138" t="s">
        <v>627</v>
      </c>
      <c r="F14" s="217" t="s">
        <v>170</v>
      </c>
      <c r="G14" s="213" t="s">
        <v>27</v>
      </c>
      <c r="H14" s="138" t="s">
        <v>411</v>
      </c>
      <c r="I14" s="217" t="s">
        <v>208</v>
      </c>
      <c r="J14" s="138" t="s">
        <v>411</v>
      </c>
      <c r="K14" s="212">
        <v>2</v>
      </c>
      <c r="L14" s="212">
        <v>4</v>
      </c>
      <c r="M14" s="212">
        <f t="shared" si="0"/>
        <v>8</v>
      </c>
      <c r="N14" s="138" t="s">
        <v>418</v>
      </c>
      <c r="O14" s="212">
        <v>10</v>
      </c>
      <c r="P14" s="215">
        <f t="shared" si="1"/>
        <v>80</v>
      </c>
      <c r="Q14" s="139" t="s">
        <v>413</v>
      </c>
      <c r="R14" s="140" t="str">
        <f t="shared" si="2"/>
        <v>Mejorable</v>
      </c>
      <c r="S14" s="212">
        <v>1</v>
      </c>
      <c r="T14" s="213" t="s">
        <v>316</v>
      </c>
      <c r="U14" s="213"/>
      <c r="V14" s="213" t="s">
        <v>419</v>
      </c>
      <c r="W14" s="213" t="s">
        <v>419</v>
      </c>
      <c r="X14" s="212" t="s">
        <v>349</v>
      </c>
      <c r="Y14" s="213" t="s">
        <v>419</v>
      </c>
      <c r="Z14" s="213" t="s">
        <v>419</v>
      </c>
      <c r="AB14" s="113"/>
    </row>
    <row r="15" spans="1:28" s="63" customFormat="1" ht="123.75" customHeight="1">
      <c r="A15" s="436"/>
      <c r="B15" s="436"/>
      <c r="C15" s="436"/>
      <c r="D15" s="137" t="s">
        <v>409</v>
      </c>
      <c r="E15" s="138" t="s">
        <v>628</v>
      </c>
      <c r="F15" s="213" t="s">
        <v>171</v>
      </c>
      <c r="G15" s="213" t="s">
        <v>344</v>
      </c>
      <c r="H15" s="138" t="s">
        <v>411</v>
      </c>
      <c r="I15" s="138" t="s">
        <v>411</v>
      </c>
      <c r="J15" s="138" t="s">
        <v>411</v>
      </c>
      <c r="K15" s="212">
        <v>3</v>
      </c>
      <c r="L15" s="212">
        <v>4</v>
      </c>
      <c r="M15" s="212">
        <f t="shared" si="0"/>
        <v>12</v>
      </c>
      <c r="N15" s="218" t="str">
        <f>IF(M15&gt;20,"MUY ALTO",IF(M15&gt;10,"ALTO",IF(M15&gt;5,"MEDIO","BAJO")))</f>
        <v>ALTO</v>
      </c>
      <c r="O15" s="212">
        <v>25</v>
      </c>
      <c r="P15" s="215">
        <f t="shared" si="1"/>
        <v>300</v>
      </c>
      <c r="Q15" s="139" t="s">
        <v>415</v>
      </c>
      <c r="R15" s="140" t="str">
        <f t="shared" si="2"/>
        <v>No aceptable o Aceptable con control específico</v>
      </c>
      <c r="S15" s="212">
        <v>1</v>
      </c>
      <c r="T15" s="213" t="s">
        <v>345</v>
      </c>
      <c r="U15" s="213"/>
      <c r="V15" s="213" t="s">
        <v>419</v>
      </c>
      <c r="W15" s="213" t="s">
        <v>419</v>
      </c>
      <c r="X15" s="212" t="s">
        <v>346</v>
      </c>
      <c r="Y15" s="213" t="s">
        <v>419</v>
      </c>
      <c r="Z15" s="213" t="s">
        <v>419</v>
      </c>
      <c r="AB15" s="113"/>
    </row>
    <row r="16" spans="1:28" s="63" customFormat="1" ht="147" customHeight="1">
      <c r="A16" s="436"/>
      <c r="B16" s="436"/>
      <c r="C16" s="436"/>
      <c r="D16" s="137" t="s">
        <v>409</v>
      </c>
      <c r="E16" s="138" t="s">
        <v>304</v>
      </c>
      <c r="F16" s="212" t="s">
        <v>347</v>
      </c>
      <c r="G16" s="213" t="s">
        <v>255</v>
      </c>
      <c r="H16" s="138" t="s">
        <v>411</v>
      </c>
      <c r="I16" s="138" t="s">
        <v>411</v>
      </c>
      <c r="J16" s="138" t="s">
        <v>411</v>
      </c>
      <c r="K16" s="214">
        <v>2</v>
      </c>
      <c r="L16" s="214">
        <v>4</v>
      </c>
      <c r="M16" s="212">
        <f t="shared" si="0"/>
        <v>8</v>
      </c>
      <c r="N16" s="138" t="s">
        <v>418</v>
      </c>
      <c r="O16" s="212">
        <v>25</v>
      </c>
      <c r="P16" s="215">
        <f t="shared" si="1"/>
        <v>200</v>
      </c>
      <c r="Q16" s="139" t="s">
        <v>415</v>
      </c>
      <c r="R16" s="140" t="str">
        <f t="shared" si="2"/>
        <v>No aceptable o Aceptable con control específico</v>
      </c>
      <c r="S16" s="212">
        <v>1</v>
      </c>
      <c r="T16" s="213" t="s">
        <v>306</v>
      </c>
      <c r="U16" s="213"/>
      <c r="V16" s="213" t="s">
        <v>419</v>
      </c>
      <c r="W16" s="213" t="s">
        <v>419</v>
      </c>
      <c r="X16" s="212" t="s">
        <v>307</v>
      </c>
      <c r="Y16" s="213" t="s">
        <v>419</v>
      </c>
      <c r="Z16" s="213" t="s">
        <v>419</v>
      </c>
      <c r="AB16" s="113"/>
    </row>
    <row r="17" spans="1:28" s="63" customFormat="1" ht="111.75" customHeight="1">
      <c r="A17" s="436"/>
      <c r="B17" s="436"/>
      <c r="C17" s="436"/>
      <c r="D17" s="137" t="s">
        <v>409</v>
      </c>
      <c r="E17" s="437" t="s">
        <v>629</v>
      </c>
      <c r="F17" s="212" t="s">
        <v>64</v>
      </c>
      <c r="G17" s="217" t="s">
        <v>88</v>
      </c>
      <c r="H17" s="138" t="s">
        <v>411</v>
      </c>
      <c r="I17" s="138" t="s">
        <v>411</v>
      </c>
      <c r="J17" s="138" t="s">
        <v>411</v>
      </c>
      <c r="K17" s="212">
        <v>2</v>
      </c>
      <c r="L17" s="212">
        <v>2</v>
      </c>
      <c r="M17" s="212">
        <f t="shared" si="0"/>
        <v>4</v>
      </c>
      <c r="N17" s="138" t="s">
        <v>417</v>
      </c>
      <c r="O17" s="212">
        <v>10</v>
      </c>
      <c r="P17" s="215">
        <f t="shared" si="1"/>
        <v>40</v>
      </c>
      <c r="Q17" s="139" t="s">
        <v>413</v>
      </c>
      <c r="R17" s="140" t="str">
        <f t="shared" si="2"/>
        <v>Mejorable</v>
      </c>
      <c r="S17" s="212">
        <v>1</v>
      </c>
      <c r="T17" s="217" t="s">
        <v>348</v>
      </c>
      <c r="U17" s="213"/>
      <c r="V17" s="213" t="s">
        <v>419</v>
      </c>
      <c r="W17" s="213" t="s">
        <v>419</v>
      </c>
      <c r="X17" s="212" t="s">
        <v>352</v>
      </c>
      <c r="Y17" s="213" t="s">
        <v>419</v>
      </c>
      <c r="Z17" s="213" t="s">
        <v>419</v>
      </c>
      <c r="AB17" s="113"/>
    </row>
    <row r="18" spans="1:28" ht="95.25" customHeight="1">
      <c r="A18" s="436"/>
      <c r="B18" s="436"/>
      <c r="C18" s="436"/>
      <c r="D18" s="137" t="s">
        <v>409</v>
      </c>
      <c r="E18" s="438"/>
      <c r="F18" s="219" t="s">
        <v>58</v>
      </c>
      <c r="G18" s="212" t="s">
        <v>60</v>
      </c>
      <c r="H18" s="138" t="s">
        <v>411</v>
      </c>
      <c r="I18" s="138" t="s">
        <v>411</v>
      </c>
      <c r="J18" s="138" t="s">
        <v>411</v>
      </c>
      <c r="K18" s="212">
        <v>2</v>
      </c>
      <c r="L18" s="212">
        <v>2</v>
      </c>
      <c r="M18" s="212">
        <f t="shared" si="0"/>
        <v>4</v>
      </c>
      <c r="N18" s="138" t="s">
        <v>417</v>
      </c>
      <c r="O18" s="212">
        <v>10</v>
      </c>
      <c r="P18" s="215">
        <f t="shared" si="1"/>
        <v>40</v>
      </c>
      <c r="Q18" s="139" t="s">
        <v>413</v>
      </c>
      <c r="R18" s="140" t="str">
        <f t="shared" si="2"/>
        <v>Mejorable</v>
      </c>
      <c r="S18" s="212">
        <v>1</v>
      </c>
      <c r="T18" s="220" t="s">
        <v>306</v>
      </c>
      <c r="U18" s="213"/>
      <c r="V18" s="213" t="s">
        <v>419</v>
      </c>
      <c r="W18" s="213" t="s">
        <v>419</v>
      </c>
      <c r="X18" s="212" t="s">
        <v>351</v>
      </c>
      <c r="Y18" s="213" t="s">
        <v>419</v>
      </c>
      <c r="Z18" s="213" t="s">
        <v>419</v>
      </c>
      <c r="AB18" s="113"/>
    </row>
    <row r="19" spans="1:28" ht="95.25" customHeight="1">
      <c r="A19" s="436"/>
      <c r="B19" s="436"/>
      <c r="C19" s="436"/>
      <c r="D19" s="137" t="s">
        <v>146</v>
      </c>
      <c r="E19" s="439"/>
      <c r="F19" s="219" t="s">
        <v>371</v>
      </c>
      <c r="G19" s="213" t="s">
        <v>253</v>
      </c>
      <c r="H19" s="138" t="s">
        <v>411</v>
      </c>
      <c r="I19" s="138" t="s">
        <v>411</v>
      </c>
      <c r="J19" s="138" t="s">
        <v>411</v>
      </c>
      <c r="K19" s="212">
        <v>2</v>
      </c>
      <c r="L19" s="212">
        <v>4</v>
      </c>
      <c r="M19" s="212">
        <f t="shared" si="0"/>
        <v>8</v>
      </c>
      <c r="N19" s="138" t="s">
        <v>418</v>
      </c>
      <c r="O19" s="212">
        <v>10</v>
      </c>
      <c r="P19" s="215">
        <f t="shared" si="1"/>
        <v>80</v>
      </c>
      <c r="Q19" s="139" t="s">
        <v>413</v>
      </c>
      <c r="R19" s="140" t="str">
        <f t="shared" si="2"/>
        <v>Mejorable</v>
      </c>
      <c r="S19" s="212">
        <v>1</v>
      </c>
      <c r="T19" s="220" t="s">
        <v>306</v>
      </c>
      <c r="U19" s="213"/>
      <c r="V19" s="213" t="s">
        <v>419</v>
      </c>
      <c r="W19" s="213" t="s">
        <v>419</v>
      </c>
      <c r="X19" s="212" t="s">
        <v>350</v>
      </c>
      <c r="Y19" s="213" t="s">
        <v>419</v>
      </c>
      <c r="Z19" s="213" t="s">
        <v>419</v>
      </c>
      <c r="AB19" s="113"/>
    </row>
    <row r="20" spans="27:28" s="63" customFormat="1" ht="89.25" customHeight="1">
      <c r="AA20" s="112"/>
      <c r="AB20" s="112"/>
    </row>
    <row r="21" spans="27:28" s="63" customFormat="1" ht="133.5" customHeight="1">
      <c r="AA21" s="64"/>
      <c r="AB21" s="64"/>
    </row>
    <row r="22" spans="27:28" s="63" customFormat="1" ht="159.75" customHeight="1">
      <c r="AA22" s="2"/>
      <c r="AB22" s="2"/>
    </row>
    <row r="23" spans="27:28" s="63" customFormat="1" ht="138.75" customHeight="1">
      <c r="AA23" s="2"/>
      <c r="AB23" s="2"/>
    </row>
    <row r="24" spans="27:28" s="63" customFormat="1" ht="123.75" customHeight="1">
      <c r="AA24" s="2"/>
      <c r="AB24" s="2"/>
    </row>
    <row r="25" spans="27:28" s="63" customFormat="1" ht="111.75" customHeight="1">
      <c r="AA25" s="2"/>
      <c r="AB25" s="2"/>
    </row>
  </sheetData>
  <sheetProtection/>
  <mergeCells count="28">
    <mergeCell ref="V6:Z8"/>
    <mergeCell ref="A6:A9"/>
    <mergeCell ref="B6:B9"/>
    <mergeCell ref="C6:C9"/>
    <mergeCell ref="D6:D9"/>
    <mergeCell ref="E6:F8"/>
    <mergeCell ref="G6:G9"/>
    <mergeCell ref="H6:J8"/>
    <mergeCell ref="X1:Z1"/>
    <mergeCell ref="X2:Z2"/>
    <mergeCell ref="X3:Z3"/>
    <mergeCell ref="C10:C19"/>
    <mergeCell ref="L4:P4"/>
    <mergeCell ref="Q4:V4"/>
    <mergeCell ref="W4:Z4"/>
    <mergeCell ref="L5:P5"/>
    <mergeCell ref="Q5:V5"/>
    <mergeCell ref="W5:Z5"/>
    <mergeCell ref="B10:B19"/>
    <mergeCell ref="A10:A19"/>
    <mergeCell ref="A1:C3"/>
    <mergeCell ref="D1:W3"/>
    <mergeCell ref="A4:F5"/>
    <mergeCell ref="G4:K5"/>
    <mergeCell ref="K6:Q8"/>
    <mergeCell ref="R6:R8"/>
    <mergeCell ref="E17:E19"/>
    <mergeCell ref="S6:U8"/>
  </mergeCells>
  <conditionalFormatting sqref="O10">
    <cfRule type="containsText" priority="41" dxfId="1" operator="containsText" stopIfTrue="1" text="MUY ALTO">
      <formula>NOT(ISERROR(SEARCH("MUY ALTO",O10)))</formula>
    </cfRule>
    <cfRule type="containsText" priority="42" dxfId="1" operator="containsText" stopIfTrue="1" text="ALTO">
      <formula>NOT(ISERROR(SEARCH("ALTO",O10)))</formula>
    </cfRule>
    <cfRule type="containsText" priority="43" dxfId="0" operator="containsText" stopIfTrue="1" text="MEDIO">
      <formula>NOT(ISERROR(SEARCH("MEDIO",O10)))</formula>
    </cfRule>
    <cfRule type="containsText" priority="44" dxfId="3" operator="containsText" stopIfTrue="1" text="BAJO">
      <formula>NOT(ISERROR(SEARCH("BAJO",O10)))</formula>
    </cfRule>
  </conditionalFormatting>
  <conditionalFormatting sqref="N15">
    <cfRule type="containsText" priority="33" dxfId="0" operator="containsText" stopIfTrue="1" text="MEDIO">
      <formula>NOT(ISERROR(SEARCH("MEDIO",N15)))</formula>
    </cfRule>
    <cfRule type="containsText" priority="34" dxfId="1" operator="containsText" stopIfTrue="1" text="MUY ALTO">
      <formula>NOT(ISERROR(SEARCH("MUY ALTO",N15)))</formula>
    </cfRule>
    <cfRule type="containsText" priority="35" dxfId="1" operator="containsText" stopIfTrue="1" text="ALTO">
      <formula>NOT(ISERROR(SEARCH("ALTO",N15)))</formula>
    </cfRule>
    <cfRule type="containsText" priority="36" dxfId="3" operator="containsText" stopIfTrue="1" text="BAJO">
      <formula>NOT(ISERROR(SEARCH("BAJO",N15)))</formula>
    </cfRule>
  </conditionalFormatting>
  <conditionalFormatting sqref="N19">
    <cfRule type="containsText" priority="25" dxfId="1" operator="containsText" stopIfTrue="1" text="MUY ALTO">
      <formula>NOT(ISERROR(SEARCH("MUY ALTO",N19)))</formula>
    </cfRule>
    <cfRule type="containsText" priority="26" dxfId="1" operator="containsText" stopIfTrue="1" text="ALTO">
      <formula>NOT(ISERROR(SEARCH("ALTO",N19)))</formula>
    </cfRule>
    <cfRule type="containsText" priority="27" dxfId="0" operator="containsText" stopIfTrue="1" text="MEDIO">
      <formula>NOT(ISERROR(SEARCH("MEDIO",N19)))</formula>
    </cfRule>
    <cfRule type="containsText" priority="28" dxfId="3" operator="containsText" stopIfTrue="1" text="BAJO">
      <formula>NOT(ISERROR(SEARCH("BAJO",N19)))</formula>
    </cfRule>
  </conditionalFormatting>
  <conditionalFormatting sqref="N16">
    <cfRule type="containsText" priority="21" dxfId="1" operator="containsText" stopIfTrue="1" text="MUY ALTO">
      <formula>NOT(ISERROR(SEARCH("MUY ALTO",N16)))</formula>
    </cfRule>
    <cfRule type="containsText" priority="22" dxfId="1" operator="containsText" stopIfTrue="1" text="ALTO">
      <formula>NOT(ISERROR(SEARCH("ALTO",N16)))</formula>
    </cfRule>
    <cfRule type="containsText" priority="23" dxfId="0" operator="containsText" stopIfTrue="1" text="MEDIO">
      <formula>NOT(ISERROR(SEARCH("MEDIO",N16)))</formula>
    </cfRule>
    <cfRule type="containsText" priority="24" dxfId="3" operator="containsText" stopIfTrue="1" text="BAJO">
      <formula>NOT(ISERROR(SEARCH("BAJO",N16)))</formula>
    </cfRule>
  </conditionalFormatting>
  <conditionalFormatting sqref="N12:N14">
    <cfRule type="containsText" priority="17" dxfId="1" operator="containsText" stopIfTrue="1" text="MUY ALTO">
      <formula>NOT(ISERROR(SEARCH("MUY ALTO",N12)))</formula>
    </cfRule>
    <cfRule type="containsText" priority="18" dxfId="1" operator="containsText" stopIfTrue="1" text="ALTO">
      <formula>NOT(ISERROR(SEARCH("ALTO",N12)))</formula>
    </cfRule>
    <cfRule type="containsText" priority="19" dxfId="0" operator="containsText" stopIfTrue="1" text="MEDIO">
      <formula>NOT(ISERROR(SEARCH("MEDIO",N12)))</formula>
    </cfRule>
    <cfRule type="containsText" priority="20" dxfId="3" operator="containsText" stopIfTrue="1" text="BAJO">
      <formula>NOT(ISERROR(SEARCH("BAJO",N12)))</formula>
    </cfRule>
  </conditionalFormatting>
  <conditionalFormatting sqref="N10">
    <cfRule type="containsText" priority="13" dxfId="1" operator="containsText" stopIfTrue="1" text="MUY ALTO">
      <formula>NOT(ISERROR(SEARCH("MUY ALTO",N10)))</formula>
    </cfRule>
    <cfRule type="containsText" priority="14" dxfId="1" operator="containsText" stopIfTrue="1" text="ALTO">
      <formula>NOT(ISERROR(SEARCH("ALTO",N10)))</formula>
    </cfRule>
    <cfRule type="containsText" priority="15" dxfId="0" operator="containsText" stopIfTrue="1" text="MEDIO">
      <formula>NOT(ISERROR(SEARCH("MEDIO",N10)))</formula>
    </cfRule>
    <cfRule type="containsText" priority="16" dxfId="3" operator="containsText" stopIfTrue="1" text="BAJO">
      <formula>NOT(ISERROR(SEARCH("BAJO",N10)))</formula>
    </cfRule>
  </conditionalFormatting>
  <conditionalFormatting sqref="N17:N18">
    <cfRule type="containsText" priority="9" dxfId="1" operator="containsText" stopIfTrue="1" text="MUY ALTO">
      <formula>NOT(ISERROR(SEARCH("MUY ALTO",N17)))</formula>
    </cfRule>
    <cfRule type="containsText" priority="10" dxfId="1" operator="containsText" stopIfTrue="1" text="ALTO">
      <formula>NOT(ISERROR(SEARCH("ALTO",N17)))</formula>
    </cfRule>
    <cfRule type="containsText" priority="11" dxfId="0" operator="containsText" stopIfTrue="1" text="MEDIO">
      <formula>NOT(ISERROR(SEARCH("MEDIO",N17)))</formula>
    </cfRule>
    <cfRule type="containsText" priority="12" dxfId="3" operator="containsText" stopIfTrue="1" text="BAJO">
      <formula>NOT(ISERROR(SEARCH("BAJO",N17)))</formula>
    </cfRule>
  </conditionalFormatting>
  <conditionalFormatting sqref="N11">
    <cfRule type="containsText" priority="1" dxfId="3" operator="containsText" stopIfTrue="1" text="BAJO">
      <formula>NOT(ISERROR(SEARCH("BAJO",N11)))</formula>
    </cfRule>
    <cfRule type="containsText" priority="2" dxfId="1" operator="containsText" stopIfTrue="1" text="MUY ALTO">
      <formula>NOT(ISERROR(SEARCH("MUY ALTO",N11)))</formula>
    </cfRule>
    <cfRule type="containsText" priority="3" dxfId="1" operator="containsText" stopIfTrue="1" text="ALTO">
      <formula>NOT(ISERROR(SEARCH("ALTO",N11)))</formula>
    </cfRule>
    <cfRule type="containsText" priority="4" dxfId="0" operator="containsText" stopIfTrue="1" text="MEDIO">
      <formula>NOT(ISERROR(SEARCH("MEDIO",N11)))</formula>
    </cfRule>
  </conditionalFormatting>
  <dataValidations count="3">
    <dataValidation type="list" allowBlank="1" showInputMessage="1" showErrorMessage="1" prompt="Si 40&lt;NP&lt;24, Muy alto (A)&#10;Si 20&lt;NP&lt;10, Alto (A)&#10;Si 8&lt;NP&lt;6, Medio (M)&#10;Si 4&lt;NP&lt;2, Bajo (B)" sqref="N10 N16:N19 N12:N14 L11">
      <formula1>"Muy alto (MA),Alto (A),Medio (M),Bajo (B)"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11 M11">
      <formula1>"100,60,25,10"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10:Q19">
      <formula1>"I,II,III,IV"</formula1>
      <formula2>0</formula2>
    </dataValidation>
  </dataValidations>
  <printOptions/>
  <pageMargins left="0.7480314960629921" right="0.7480314960629921" top="0.984251968503937" bottom="0.984251968503937" header="0" footer="0"/>
  <pageSetup horizontalDpi="300" verticalDpi="300" orientation="landscape" paperSize="9" scale="2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39"/>
  <sheetViews>
    <sheetView view="pageBreakPreview" zoomScale="55" zoomScaleNormal="60" zoomScaleSheetLayoutView="55" zoomScalePageLayoutView="0" workbookViewId="0" topLeftCell="A1">
      <selection activeCell="X3" sqref="X3:Z3"/>
    </sheetView>
  </sheetViews>
  <sheetFormatPr defaultColWidth="11.421875" defaultRowHeight="15"/>
  <cols>
    <col min="1" max="3" width="18.8515625" style="246" customWidth="1"/>
    <col min="4" max="4" width="8.421875" style="246" customWidth="1"/>
    <col min="5" max="5" width="12.7109375" style="246" customWidth="1"/>
    <col min="6" max="6" width="17.140625" style="247" customWidth="1"/>
    <col min="7" max="7" width="30.7109375" style="223" customWidth="1"/>
    <col min="8" max="8" width="10.8515625" style="223" customWidth="1"/>
    <col min="9" max="9" width="12.140625" style="223" customWidth="1"/>
    <col min="10" max="10" width="12.00390625" style="223" customWidth="1"/>
    <col min="11" max="17" width="9.140625" style="223" customWidth="1"/>
    <col min="18" max="18" width="13.421875" style="247" customWidth="1"/>
    <col min="19" max="19" width="6.28125" style="223" customWidth="1"/>
    <col min="20" max="20" width="11.7109375" style="223" customWidth="1"/>
    <col min="21" max="21" width="11.421875" style="223" customWidth="1"/>
    <col min="22" max="22" width="7.28125" style="223" customWidth="1"/>
    <col min="23" max="23" width="6.00390625" style="223" customWidth="1"/>
    <col min="24" max="24" width="14.7109375" style="223" customWidth="1"/>
    <col min="25" max="25" width="32.00390625" style="223" customWidth="1"/>
    <col min="26" max="26" width="20.140625" style="223" customWidth="1"/>
    <col min="27" max="16384" width="11.421875" style="223" customWidth="1"/>
  </cols>
  <sheetData>
    <row r="1" spans="1:27" s="127" customFormat="1" ht="52.5" customHeight="1">
      <c r="A1" s="440"/>
      <c r="B1" s="441"/>
      <c r="C1" s="441"/>
      <c r="D1" s="301" t="s">
        <v>744</v>
      </c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293" t="s">
        <v>38</v>
      </c>
      <c r="Y1" s="293"/>
      <c r="Z1" s="293"/>
      <c r="AA1" s="222"/>
    </row>
    <row r="2" spans="1:27" s="127" customFormat="1" ht="52.5" customHeight="1">
      <c r="A2" s="442"/>
      <c r="B2" s="294"/>
      <c r="C2" s="294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293" t="s">
        <v>375</v>
      </c>
      <c r="Y2" s="293"/>
      <c r="Z2" s="293"/>
      <c r="AA2" s="222"/>
    </row>
    <row r="3" spans="1:27" s="127" customFormat="1" ht="52.5" customHeight="1">
      <c r="A3" s="442"/>
      <c r="B3" s="294"/>
      <c r="C3" s="294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293" t="s">
        <v>757</v>
      </c>
      <c r="Y3" s="293"/>
      <c r="Z3" s="293"/>
      <c r="AA3" s="222"/>
    </row>
    <row r="4" spans="1:28" s="127" customFormat="1" ht="12.75" customHeight="1">
      <c r="A4" s="443" t="s">
        <v>414</v>
      </c>
      <c r="B4" s="444"/>
      <c r="C4" s="444"/>
      <c r="D4" s="444"/>
      <c r="E4" s="444"/>
      <c r="F4" s="444"/>
      <c r="G4" s="447" t="s">
        <v>377</v>
      </c>
      <c r="H4" s="448"/>
      <c r="I4" s="448"/>
      <c r="J4" s="448"/>
      <c r="K4" s="449"/>
      <c r="L4" s="295" t="s">
        <v>0</v>
      </c>
      <c r="M4" s="295"/>
      <c r="N4" s="295"/>
      <c r="O4" s="295"/>
      <c r="P4" s="295"/>
      <c r="Q4" s="453" t="s">
        <v>378</v>
      </c>
      <c r="R4" s="454"/>
      <c r="S4" s="454"/>
      <c r="T4" s="454"/>
      <c r="U4" s="454"/>
      <c r="V4" s="455"/>
      <c r="W4" s="295" t="s">
        <v>379</v>
      </c>
      <c r="X4" s="295"/>
      <c r="Y4" s="295"/>
      <c r="Z4" s="295"/>
      <c r="AA4" s="223"/>
      <c r="AB4" s="303"/>
    </row>
    <row r="5" spans="1:28" s="127" customFormat="1" ht="15" customHeight="1">
      <c r="A5" s="445"/>
      <c r="B5" s="446"/>
      <c r="C5" s="446"/>
      <c r="D5" s="446"/>
      <c r="E5" s="446"/>
      <c r="F5" s="446"/>
      <c r="G5" s="450"/>
      <c r="H5" s="451"/>
      <c r="I5" s="451"/>
      <c r="J5" s="451"/>
      <c r="K5" s="452"/>
      <c r="L5" s="304" t="s">
        <v>380</v>
      </c>
      <c r="M5" s="304"/>
      <c r="N5" s="304"/>
      <c r="O5" s="304"/>
      <c r="P5" s="304"/>
      <c r="Q5" s="456" t="s">
        <v>381</v>
      </c>
      <c r="R5" s="457"/>
      <c r="S5" s="457"/>
      <c r="T5" s="457"/>
      <c r="U5" s="457"/>
      <c r="V5" s="458"/>
      <c r="W5" s="306" t="s">
        <v>382</v>
      </c>
      <c r="X5" s="306"/>
      <c r="Y5" s="306"/>
      <c r="Z5" s="306"/>
      <c r="AA5" s="224"/>
      <c r="AB5" s="303"/>
    </row>
    <row r="6" spans="1:26" s="225" customFormat="1" ht="61.5" customHeight="1">
      <c r="A6" s="459" t="s">
        <v>259</v>
      </c>
      <c r="B6" s="460" t="s">
        <v>390</v>
      </c>
      <c r="C6" s="460" t="s">
        <v>139</v>
      </c>
      <c r="D6" s="462" t="s">
        <v>391</v>
      </c>
      <c r="E6" s="465" t="s">
        <v>384</v>
      </c>
      <c r="F6" s="466"/>
      <c r="G6" s="459" t="s">
        <v>385</v>
      </c>
      <c r="H6" s="465" t="s">
        <v>147</v>
      </c>
      <c r="I6" s="466"/>
      <c r="J6" s="471"/>
      <c r="K6" s="465" t="s">
        <v>386</v>
      </c>
      <c r="L6" s="466"/>
      <c r="M6" s="466"/>
      <c r="N6" s="466"/>
      <c r="O6" s="466"/>
      <c r="P6" s="466"/>
      <c r="Q6" s="471"/>
      <c r="R6" s="460" t="s">
        <v>387</v>
      </c>
      <c r="S6" s="465" t="s">
        <v>388</v>
      </c>
      <c r="T6" s="466"/>
      <c r="U6" s="471"/>
      <c r="V6" s="465" t="s">
        <v>389</v>
      </c>
      <c r="W6" s="466"/>
      <c r="X6" s="466"/>
      <c r="Y6" s="466"/>
      <c r="Z6" s="471"/>
    </row>
    <row r="7" spans="1:26" s="225" customFormat="1" ht="61.5" customHeight="1">
      <c r="A7" s="459"/>
      <c r="B7" s="461"/>
      <c r="C7" s="461"/>
      <c r="D7" s="463"/>
      <c r="E7" s="467"/>
      <c r="F7" s="468"/>
      <c r="G7" s="459"/>
      <c r="H7" s="467"/>
      <c r="I7" s="468"/>
      <c r="J7" s="472"/>
      <c r="K7" s="467"/>
      <c r="L7" s="468"/>
      <c r="M7" s="468"/>
      <c r="N7" s="468"/>
      <c r="O7" s="468"/>
      <c r="P7" s="468"/>
      <c r="Q7" s="472"/>
      <c r="R7" s="461"/>
      <c r="S7" s="467"/>
      <c r="T7" s="468"/>
      <c r="U7" s="472"/>
      <c r="V7" s="467"/>
      <c r="W7" s="468"/>
      <c r="X7" s="468"/>
      <c r="Y7" s="468"/>
      <c r="Z7" s="472"/>
    </row>
    <row r="8" spans="1:26" s="225" customFormat="1" ht="61.5" customHeight="1">
      <c r="A8" s="459"/>
      <c r="B8" s="461"/>
      <c r="C8" s="461"/>
      <c r="D8" s="463"/>
      <c r="E8" s="469"/>
      <c r="F8" s="470"/>
      <c r="G8" s="459"/>
      <c r="H8" s="469"/>
      <c r="I8" s="470"/>
      <c r="J8" s="473"/>
      <c r="K8" s="469"/>
      <c r="L8" s="470"/>
      <c r="M8" s="470"/>
      <c r="N8" s="470"/>
      <c r="O8" s="470"/>
      <c r="P8" s="470"/>
      <c r="Q8" s="473"/>
      <c r="R8" s="474"/>
      <c r="S8" s="469"/>
      <c r="T8" s="470"/>
      <c r="U8" s="473"/>
      <c r="V8" s="469"/>
      <c r="W8" s="470"/>
      <c r="X8" s="470"/>
      <c r="Y8" s="470"/>
      <c r="Z8" s="473"/>
    </row>
    <row r="9" spans="1:26" s="230" customFormat="1" ht="111" customHeight="1">
      <c r="A9" s="460"/>
      <c r="B9" s="461"/>
      <c r="C9" s="461"/>
      <c r="D9" s="464"/>
      <c r="E9" s="226" t="s">
        <v>392</v>
      </c>
      <c r="F9" s="226" t="s">
        <v>393</v>
      </c>
      <c r="G9" s="459"/>
      <c r="H9" s="226" t="s">
        <v>394</v>
      </c>
      <c r="I9" s="226" t="s">
        <v>51</v>
      </c>
      <c r="J9" s="226" t="s">
        <v>148</v>
      </c>
      <c r="K9" s="226" t="s">
        <v>150</v>
      </c>
      <c r="L9" s="227" t="s">
        <v>395</v>
      </c>
      <c r="M9" s="227" t="s">
        <v>396</v>
      </c>
      <c r="N9" s="227" t="s">
        <v>397</v>
      </c>
      <c r="O9" s="227" t="s">
        <v>154</v>
      </c>
      <c r="P9" s="227" t="s">
        <v>398</v>
      </c>
      <c r="Q9" s="227" t="s">
        <v>399</v>
      </c>
      <c r="R9" s="228" t="s">
        <v>400</v>
      </c>
      <c r="S9" s="226" t="s">
        <v>401</v>
      </c>
      <c r="T9" s="229" t="s">
        <v>402</v>
      </c>
      <c r="U9" s="227" t="s">
        <v>403</v>
      </c>
      <c r="V9" s="226" t="s">
        <v>404</v>
      </c>
      <c r="W9" s="229" t="s">
        <v>405</v>
      </c>
      <c r="X9" s="226" t="s">
        <v>406</v>
      </c>
      <c r="Y9" s="226" t="s">
        <v>407</v>
      </c>
      <c r="Z9" s="226" t="s">
        <v>408</v>
      </c>
    </row>
    <row r="10" spans="1:26" s="235" customFormat="1" ht="390.75" customHeight="1">
      <c r="A10" s="475" t="s">
        <v>630</v>
      </c>
      <c r="B10" s="475" t="s">
        <v>631</v>
      </c>
      <c r="C10" s="476" t="s">
        <v>632</v>
      </c>
      <c r="D10" s="498" t="s">
        <v>409</v>
      </c>
      <c r="E10" s="138" t="s">
        <v>291</v>
      </c>
      <c r="F10" s="138" t="s">
        <v>372</v>
      </c>
      <c r="G10" s="138" t="s">
        <v>410</v>
      </c>
      <c r="H10" s="138" t="s">
        <v>411</v>
      </c>
      <c r="I10" s="138" t="s">
        <v>373</v>
      </c>
      <c r="J10" s="138" t="s">
        <v>412</v>
      </c>
      <c r="K10" s="138">
        <v>2</v>
      </c>
      <c r="L10" s="138">
        <v>4</v>
      </c>
      <c r="M10" s="138">
        <f>K10*L10</f>
        <v>8</v>
      </c>
      <c r="N10" s="138" t="str">
        <f>IF(M10&gt;20,"Muy Alto (MA)",IF(M10&gt;10,"ALTO",IF(M10&gt;5,"MEDIO","BAJO")))</f>
        <v>MEDIO</v>
      </c>
      <c r="O10" s="138">
        <v>25</v>
      </c>
      <c r="P10" s="138">
        <f>M10*O10</f>
        <v>200</v>
      </c>
      <c r="Q10" s="151" t="s">
        <v>415</v>
      </c>
      <c r="R10" s="140" t="str">
        <f>IF(Q10="I","No aceptable",IF(Q10="II","No aceptable o Aceptable con control específico",IF(Q10="III","Mejorable",IF(Q10="IV","Aceptable"))))</f>
        <v>No aceptable o Aceptable con control específico</v>
      </c>
      <c r="S10" s="138">
        <v>434</v>
      </c>
      <c r="T10" s="145" t="s">
        <v>645</v>
      </c>
      <c r="U10" s="145" t="s">
        <v>409</v>
      </c>
      <c r="V10" s="146" t="s">
        <v>749</v>
      </c>
      <c r="W10" s="146" t="s">
        <v>750</v>
      </c>
      <c r="X10" s="138" t="s">
        <v>419</v>
      </c>
      <c r="Y10" s="147" t="s">
        <v>751</v>
      </c>
      <c r="Z10" s="147" t="s">
        <v>374</v>
      </c>
    </row>
    <row r="11" spans="1:26" s="235" customFormat="1" ht="120" customHeight="1">
      <c r="A11" s="475"/>
      <c r="B11" s="475"/>
      <c r="C11" s="476"/>
      <c r="D11" s="236" t="s">
        <v>409</v>
      </c>
      <c r="E11" s="232" t="s">
        <v>633</v>
      </c>
      <c r="F11" s="237" t="s">
        <v>634</v>
      </c>
      <c r="G11" s="232" t="s">
        <v>635</v>
      </c>
      <c r="H11" s="232" t="s">
        <v>411</v>
      </c>
      <c r="I11" s="232" t="s">
        <v>411</v>
      </c>
      <c r="J11" s="232" t="s">
        <v>411</v>
      </c>
      <c r="K11" s="232">
        <v>2</v>
      </c>
      <c r="L11" s="232">
        <v>2</v>
      </c>
      <c r="M11" s="232">
        <f>K11*L11</f>
        <v>4</v>
      </c>
      <c r="N11" s="232" t="s">
        <v>417</v>
      </c>
      <c r="O11" s="232">
        <v>10</v>
      </c>
      <c r="P11" s="232">
        <f>O11*M11</f>
        <v>40</v>
      </c>
      <c r="Q11" s="232" t="s">
        <v>413</v>
      </c>
      <c r="R11" s="234" t="str">
        <f>IF(Q11="I","No aceptable",IF(Q11="II","No aceptable o Aceptable con control específico",IF(Q11="III","Mejorable",IF(Q11="IV","Aceptable"))))</f>
        <v>Mejorable</v>
      </c>
      <c r="S11" s="232">
        <v>1</v>
      </c>
      <c r="T11" s="232" t="s">
        <v>636</v>
      </c>
      <c r="U11" s="232" t="s">
        <v>409</v>
      </c>
      <c r="V11" s="232" t="s">
        <v>419</v>
      </c>
      <c r="W11" s="232" t="s">
        <v>419</v>
      </c>
      <c r="X11" s="232" t="s">
        <v>419</v>
      </c>
      <c r="Y11" s="238" t="s">
        <v>637</v>
      </c>
      <c r="Z11" s="232" t="s">
        <v>638</v>
      </c>
    </row>
    <row r="12" spans="1:26" s="235" customFormat="1" ht="111" customHeight="1">
      <c r="A12" s="475"/>
      <c r="B12" s="475"/>
      <c r="C12" s="476"/>
      <c r="D12" s="236" t="s">
        <v>409</v>
      </c>
      <c r="E12" s="233" t="s">
        <v>639</v>
      </c>
      <c r="F12" s="237" t="s">
        <v>640</v>
      </c>
      <c r="G12" s="232" t="s">
        <v>641</v>
      </c>
      <c r="H12" s="233" t="s">
        <v>411</v>
      </c>
      <c r="I12" s="233" t="s">
        <v>411</v>
      </c>
      <c r="J12" s="233" t="s">
        <v>642</v>
      </c>
      <c r="K12" s="233">
        <v>2</v>
      </c>
      <c r="L12" s="233">
        <v>3</v>
      </c>
      <c r="M12" s="233">
        <f aca="true" t="shared" si="0" ref="M12:M42">K12*L12</f>
        <v>6</v>
      </c>
      <c r="N12" s="232" t="s">
        <v>418</v>
      </c>
      <c r="O12" s="233">
        <v>25</v>
      </c>
      <c r="P12" s="233">
        <f>O12*M12</f>
        <v>150</v>
      </c>
      <c r="Q12" s="233" t="s">
        <v>415</v>
      </c>
      <c r="R12" s="234" t="str">
        <f aca="true" t="shared" si="1" ref="R12:R42">IF(Q12="I","No aceptable",IF(Q12="II","No aceptable o Aceptable con control específico",IF(Q12="III","Mejorable",IF(Q12="IV","Aceptable"))))</f>
        <v>No aceptable o Aceptable con control específico</v>
      </c>
      <c r="S12" s="232">
        <v>1</v>
      </c>
      <c r="T12" s="233" t="s">
        <v>636</v>
      </c>
      <c r="U12" s="233" t="s">
        <v>409</v>
      </c>
      <c r="V12" s="232" t="s">
        <v>419</v>
      </c>
      <c r="W12" s="232" t="s">
        <v>419</v>
      </c>
      <c r="X12" s="232" t="s">
        <v>419</v>
      </c>
      <c r="Y12" s="238" t="s">
        <v>637</v>
      </c>
      <c r="Z12" s="238" t="s">
        <v>638</v>
      </c>
    </row>
    <row r="13" spans="1:26" s="235" customFormat="1" ht="171.75" customHeight="1">
      <c r="A13" s="475"/>
      <c r="B13" s="475"/>
      <c r="C13" s="476"/>
      <c r="D13" s="236" t="s">
        <v>409</v>
      </c>
      <c r="E13" s="233" t="s">
        <v>263</v>
      </c>
      <c r="F13" s="237" t="s">
        <v>643</v>
      </c>
      <c r="G13" s="232" t="s">
        <v>644</v>
      </c>
      <c r="H13" s="233" t="s">
        <v>411</v>
      </c>
      <c r="I13" s="233" t="s">
        <v>411</v>
      </c>
      <c r="J13" s="233" t="s">
        <v>411</v>
      </c>
      <c r="K13" s="233">
        <v>2</v>
      </c>
      <c r="L13" s="233">
        <v>3</v>
      </c>
      <c r="M13" s="233">
        <f t="shared" si="0"/>
        <v>6</v>
      </c>
      <c r="N13" s="232" t="s">
        <v>418</v>
      </c>
      <c r="O13" s="233">
        <v>25</v>
      </c>
      <c r="P13" s="233">
        <f>M13*O13</f>
        <v>150</v>
      </c>
      <c r="Q13" s="233" t="s">
        <v>415</v>
      </c>
      <c r="R13" s="234" t="str">
        <f t="shared" si="1"/>
        <v>No aceptable o Aceptable con control específico</v>
      </c>
      <c r="S13" s="232">
        <v>1</v>
      </c>
      <c r="T13" s="233" t="s">
        <v>645</v>
      </c>
      <c r="U13" s="233" t="s">
        <v>409</v>
      </c>
      <c r="V13" s="232" t="s">
        <v>419</v>
      </c>
      <c r="W13" s="232" t="s">
        <v>419</v>
      </c>
      <c r="X13" s="232" t="s">
        <v>419</v>
      </c>
      <c r="Y13" s="238" t="s">
        <v>646</v>
      </c>
      <c r="Z13" s="238"/>
    </row>
    <row r="14" spans="1:26" s="235" customFormat="1" ht="114" customHeight="1">
      <c r="A14" s="475"/>
      <c r="B14" s="475"/>
      <c r="C14" s="476"/>
      <c r="D14" s="236" t="s">
        <v>409</v>
      </c>
      <c r="E14" s="233" t="s">
        <v>263</v>
      </c>
      <c r="F14" s="237" t="s">
        <v>647</v>
      </c>
      <c r="G14" s="232" t="s">
        <v>648</v>
      </c>
      <c r="H14" s="233" t="s">
        <v>411</v>
      </c>
      <c r="I14" s="233" t="s">
        <v>411</v>
      </c>
      <c r="J14" s="233" t="s">
        <v>411</v>
      </c>
      <c r="K14" s="233">
        <v>2</v>
      </c>
      <c r="L14" s="233">
        <v>3</v>
      </c>
      <c r="M14" s="233">
        <f t="shared" si="0"/>
        <v>6</v>
      </c>
      <c r="N14" s="232" t="s">
        <v>418</v>
      </c>
      <c r="O14" s="233">
        <v>25</v>
      </c>
      <c r="P14" s="233">
        <f>M14*O14</f>
        <v>150</v>
      </c>
      <c r="Q14" s="233" t="s">
        <v>415</v>
      </c>
      <c r="R14" s="234" t="str">
        <f t="shared" si="1"/>
        <v>No aceptable o Aceptable con control específico</v>
      </c>
      <c r="S14" s="232">
        <v>1</v>
      </c>
      <c r="T14" s="233" t="s">
        <v>645</v>
      </c>
      <c r="U14" s="233" t="s">
        <v>409</v>
      </c>
      <c r="V14" s="232" t="s">
        <v>419</v>
      </c>
      <c r="W14" s="232" t="s">
        <v>419</v>
      </c>
      <c r="X14" s="232" t="s">
        <v>419</v>
      </c>
      <c r="Y14" s="238" t="s">
        <v>649</v>
      </c>
      <c r="Z14" s="238" t="s">
        <v>650</v>
      </c>
    </row>
    <row r="15" spans="1:26" s="235" customFormat="1" ht="205.5" customHeight="1">
      <c r="A15" s="475"/>
      <c r="B15" s="475"/>
      <c r="C15" s="476"/>
      <c r="D15" s="236" t="s">
        <v>409</v>
      </c>
      <c r="E15" s="233" t="s">
        <v>651</v>
      </c>
      <c r="F15" s="237" t="s">
        <v>652</v>
      </c>
      <c r="G15" s="232" t="s">
        <v>653</v>
      </c>
      <c r="H15" s="233" t="s">
        <v>411</v>
      </c>
      <c r="I15" s="233" t="s">
        <v>411</v>
      </c>
      <c r="J15" s="233" t="s">
        <v>411</v>
      </c>
      <c r="K15" s="233">
        <v>2</v>
      </c>
      <c r="L15" s="233">
        <v>3</v>
      </c>
      <c r="M15" s="233">
        <f t="shared" si="0"/>
        <v>6</v>
      </c>
      <c r="N15" s="232" t="s">
        <v>418</v>
      </c>
      <c r="O15" s="233">
        <v>25</v>
      </c>
      <c r="P15" s="233">
        <f aca="true" t="shared" si="2" ref="P15:P22">O15*M15</f>
        <v>150</v>
      </c>
      <c r="Q15" s="233" t="s">
        <v>415</v>
      </c>
      <c r="R15" s="234" t="str">
        <f t="shared" si="1"/>
        <v>No aceptable o Aceptable con control específico</v>
      </c>
      <c r="S15" s="232">
        <v>1</v>
      </c>
      <c r="T15" s="233" t="s">
        <v>654</v>
      </c>
      <c r="U15" s="233" t="s">
        <v>409</v>
      </c>
      <c r="V15" s="232" t="s">
        <v>419</v>
      </c>
      <c r="W15" s="232" t="s">
        <v>419</v>
      </c>
      <c r="X15" s="232" t="s">
        <v>419</v>
      </c>
      <c r="Y15" s="238" t="s">
        <v>655</v>
      </c>
      <c r="Z15" s="238"/>
    </row>
    <row r="16" spans="1:26" s="235" customFormat="1" ht="154.5" customHeight="1">
      <c r="A16" s="475"/>
      <c r="B16" s="475"/>
      <c r="C16" s="476"/>
      <c r="D16" s="236" t="s">
        <v>409</v>
      </c>
      <c r="E16" s="233" t="s">
        <v>651</v>
      </c>
      <c r="F16" s="237" t="s">
        <v>656</v>
      </c>
      <c r="G16" s="232" t="s">
        <v>657</v>
      </c>
      <c r="H16" s="233" t="s">
        <v>411</v>
      </c>
      <c r="I16" s="233" t="s">
        <v>411</v>
      </c>
      <c r="J16" s="233" t="s">
        <v>411</v>
      </c>
      <c r="K16" s="233">
        <v>2</v>
      </c>
      <c r="L16" s="233">
        <v>3</v>
      </c>
      <c r="M16" s="233">
        <f t="shared" si="0"/>
        <v>6</v>
      </c>
      <c r="N16" s="232" t="s">
        <v>418</v>
      </c>
      <c r="O16" s="233">
        <v>25</v>
      </c>
      <c r="P16" s="233">
        <f t="shared" si="2"/>
        <v>150</v>
      </c>
      <c r="Q16" s="233" t="s">
        <v>415</v>
      </c>
      <c r="R16" s="234" t="str">
        <f t="shared" si="1"/>
        <v>No aceptable o Aceptable con control específico</v>
      </c>
      <c r="S16" s="232">
        <v>1</v>
      </c>
      <c r="T16" s="233" t="s">
        <v>658</v>
      </c>
      <c r="U16" s="233" t="s">
        <v>409</v>
      </c>
      <c r="V16" s="232" t="s">
        <v>419</v>
      </c>
      <c r="W16" s="232" t="s">
        <v>419</v>
      </c>
      <c r="X16" s="232" t="s">
        <v>419</v>
      </c>
      <c r="Y16" s="238" t="s">
        <v>659</v>
      </c>
      <c r="Z16" s="232" t="s">
        <v>419</v>
      </c>
    </row>
    <row r="17" spans="1:26" s="235" customFormat="1" ht="120.75" customHeight="1">
      <c r="A17" s="475"/>
      <c r="B17" s="475"/>
      <c r="C17" s="476"/>
      <c r="D17" s="236" t="s">
        <v>409</v>
      </c>
      <c r="E17" s="233" t="s">
        <v>660</v>
      </c>
      <c r="F17" s="237" t="s">
        <v>661</v>
      </c>
      <c r="G17" s="232" t="s">
        <v>641</v>
      </c>
      <c r="H17" s="233" t="s">
        <v>411</v>
      </c>
      <c r="I17" s="233" t="s">
        <v>411</v>
      </c>
      <c r="J17" s="233" t="s">
        <v>642</v>
      </c>
      <c r="K17" s="233">
        <v>2</v>
      </c>
      <c r="L17" s="233">
        <v>2</v>
      </c>
      <c r="M17" s="233">
        <f t="shared" si="0"/>
        <v>4</v>
      </c>
      <c r="N17" s="232" t="s">
        <v>417</v>
      </c>
      <c r="O17" s="233">
        <v>10</v>
      </c>
      <c r="P17" s="233">
        <f t="shared" si="2"/>
        <v>40</v>
      </c>
      <c r="Q17" s="233" t="s">
        <v>413</v>
      </c>
      <c r="R17" s="234" t="str">
        <f t="shared" si="1"/>
        <v>Mejorable</v>
      </c>
      <c r="S17" s="232">
        <v>1</v>
      </c>
      <c r="T17" s="233" t="s">
        <v>636</v>
      </c>
      <c r="U17" s="233" t="s">
        <v>409</v>
      </c>
      <c r="V17" s="232" t="s">
        <v>419</v>
      </c>
      <c r="W17" s="232" t="s">
        <v>419</v>
      </c>
      <c r="X17" s="232" t="s">
        <v>419</v>
      </c>
      <c r="Y17" s="238" t="s">
        <v>662</v>
      </c>
      <c r="Z17" s="238" t="s">
        <v>663</v>
      </c>
    </row>
    <row r="18" spans="1:26" s="235" customFormat="1" ht="369.75" customHeight="1">
      <c r="A18" s="475"/>
      <c r="B18" s="475"/>
      <c r="C18" s="476" t="s">
        <v>664</v>
      </c>
      <c r="D18" s="498" t="s">
        <v>409</v>
      </c>
      <c r="E18" s="138" t="s">
        <v>291</v>
      </c>
      <c r="F18" s="138" t="s">
        <v>372</v>
      </c>
      <c r="G18" s="138" t="s">
        <v>410</v>
      </c>
      <c r="H18" s="138" t="s">
        <v>411</v>
      </c>
      <c r="I18" s="138" t="s">
        <v>373</v>
      </c>
      <c r="J18" s="138" t="s">
        <v>412</v>
      </c>
      <c r="K18" s="138">
        <v>2</v>
      </c>
      <c r="L18" s="138">
        <v>4</v>
      </c>
      <c r="M18" s="138">
        <f>K18*L18</f>
        <v>8</v>
      </c>
      <c r="N18" s="138" t="str">
        <f>IF(M18&gt;20,"Muy Alto (MA)",IF(M18&gt;10,"ALTO",IF(M18&gt;5,"MEDIO","BAJO")))</f>
        <v>MEDIO</v>
      </c>
      <c r="O18" s="138">
        <v>25</v>
      </c>
      <c r="P18" s="138">
        <f>M18*O18</f>
        <v>200</v>
      </c>
      <c r="Q18" s="151" t="s">
        <v>415</v>
      </c>
      <c r="R18" s="140" t="str">
        <f t="shared" si="1"/>
        <v>No aceptable o Aceptable con control específico</v>
      </c>
      <c r="S18" s="138">
        <v>434</v>
      </c>
      <c r="T18" s="145" t="s">
        <v>645</v>
      </c>
      <c r="U18" s="145" t="s">
        <v>409</v>
      </c>
      <c r="V18" s="146" t="s">
        <v>749</v>
      </c>
      <c r="W18" s="146" t="s">
        <v>750</v>
      </c>
      <c r="X18" s="138" t="s">
        <v>419</v>
      </c>
      <c r="Y18" s="147" t="s">
        <v>751</v>
      </c>
      <c r="Z18" s="147" t="s">
        <v>374</v>
      </c>
    </row>
    <row r="19" spans="1:26" s="235" customFormat="1" ht="121.5" customHeight="1">
      <c r="A19" s="475"/>
      <c r="B19" s="475"/>
      <c r="C19" s="476"/>
      <c r="D19" s="236" t="s">
        <v>409</v>
      </c>
      <c r="E19" s="233" t="s">
        <v>665</v>
      </c>
      <c r="F19" s="237" t="s">
        <v>666</v>
      </c>
      <c r="G19" s="232" t="s">
        <v>667</v>
      </c>
      <c r="H19" s="233" t="s">
        <v>411</v>
      </c>
      <c r="I19" s="233" t="s">
        <v>411</v>
      </c>
      <c r="J19" s="233" t="s">
        <v>642</v>
      </c>
      <c r="K19" s="233">
        <v>2</v>
      </c>
      <c r="L19" s="233">
        <v>3</v>
      </c>
      <c r="M19" s="233">
        <f>K19*L19</f>
        <v>6</v>
      </c>
      <c r="N19" s="232" t="s">
        <v>418</v>
      </c>
      <c r="O19" s="233">
        <v>25</v>
      </c>
      <c r="P19" s="233">
        <f>O19*M19</f>
        <v>150</v>
      </c>
      <c r="Q19" s="233" t="s">
        <v>415</v>
      </c>
      <c r="R19" s="234" t="str">
        <f>IF(Q19="I","No aceptable",IF(Q19="II","No aceptable o Aceptable con control específico",IF(Q19="III","Mejorable",IF(Q19="IV","Aceptable"))))</f>
        <v>No aceptable o Aceptable con control específico</v>
      </c>
      <c r="S19" s="232">
        <v>1</v>
      </c>
      <c r="T19" s="233" t="s">
        <v>636</v>
      </c>
      <c r="U19" s="233" t="s">
        <v>409</v>
      </c>
      <c r="V19" s="232" t="s">
        <v>419</v>
      </c>
      <c r="W19" s="232" t="s">
        <v>419</v>
      </c>
      <c r="X19" s="232" t="s">
        <v>419</v>
      </c>
      <c r="Y19" s="238" t="s">
        <v>668</v>
      </c>
      <c r="Z19" s="238" t="s">
        <v>669</v>
      </c>
    </row>
    <row r="20" spans="1:26" s="235" customFormat="1" ht="168.75" customHeight="1">
      <c r="A20" s="475"/>
      <c r="B20" s="475"/>
      <c r="C20" s="476"/>
      <c r="D20" s="236" t="s">
        <v>409</v>
      </c>
      <c r="E20" s="233" t="s">
        <v>651</v>
      </c>
      <c r="F20" s="237" t="s">
        <v>670</v>
      </c>
      <c r="G20" s="232" t="s">
        <v>671</v>
      </c>
      <c r="H20" s="233" t="s">
        <v>411</v>
      </c>
      <c r="I20" s="233" t="s">
        <v>411</v>
      </c>
      <c r="J20" s="233" t="s">
        <v>411</v>
      </c>
      <c r="K20" s="233">
        <v>2</v>
      </c>
      <c r="L20" s="233">
        <v>3</v>
      </c>
      <c r="M20" s="233">
        <f t="shared" si="0"/>
        <v>6</v>
      </c>
      <c r="N20" s="232" t="s">
        <v>418</v>
      </c>
      <c r="O20" s="233">
        <v>25</v>
      </c>
      <c r="P20" s="233">
        <f t="shared" si="2"/>
        <v>150</v>
      </c>
      <c r="Q20" s="233" t="s">
        <v>415</v>
      </c>
      <c r="R20" s="234" t="str">
        <f t="shared" si="1"/>
        <v>No aceptable o Aceptable con control específico</v>
      </c>
      <c r="S20" s="232">
        <v>1</v>
      </c>
      <c r="T20" s="233" t="s">
        <v>658</v>
      </c>
      <c r="U20" s="233" t="s">
        <v>409</v>
      </c>
      <c r="V20" s="232" t="s">
        <v>419</v>
      </c>
      <c r="W20" s="232" t="s">
        <v>419</v>
      </c>
      <c r="X20" s="232" t="s">
        <v>419</v>
      </c>
      <c r="Y20" s="238" t="s">
        <v>659</v>
      </c>
      <c r="Z20" s="238"/>
    </row>
    <row r="21" spans="1:26" s="235" customFormat="1" ht="153.75" customHeight="1">
      <c r="A21" s="475"/>
      <c r="B21" s="475"/>
      <c r="C21" s="476"/>
      <c r="D21" s="236" t="s">
        <v>409</v>
      </c>
      <c r="E21" s="233" t="s">
        <v>651</v>
      </c>
      <c r="F21" s="237" t="s">
        <v>656</v>
      </c>
      <c r="G21" s="232" t="s">
        <v>657</v>
      </c>
      <c r="H21" s="233" t="s">
        <v>411</v>
      </c>
      <c r="I21" s="233" t="s">
        <v>411</v>
      </c>
      <c r="J21" s="233" t="s">
        <v>411</v>
      </c>
      <c r="K21" s="233">
        <v>2</v>
      </c>
      <c r="L21" s="233">
        <v>3</v>
      </c>
      <c r="M21" s="233">
        <f t="shared" si="0"/>
        <v>6</v>
      </c>
      <c r="N21" s="232" t="s">
        <v>418</v>
      </c>
      <c r="O21" s="233">
        <v>25</v>
      </c>
      <c r="P21" s="233">
        <f t="shared" si="2"/>
        <v>150</v>
      </c>
      <c r="Q21" s="233" t="s">
        <v>415</v>
      </c>
      <c r="R21" s="234" t="str">
        <f t="shared" si="1"/>
        <v>No aceptable o Aceptable con control específico</v>
      </c>
      <c r="S21" s="232">
        <v>1</v>
      </c>
      <c r="T21" s="233" t="s">
        <v>658</v>
      </c>
      <c r="U21" s="233" t="s">
        <v>409</v>
      </c>
      <c r="V21" s="232" t="s">
        <v>419</v>
      </c>
      <c r="W21" s="232" t="s">
        <v>419</v>
      </c>
      <c r="X21" s="232" t="s">
        <v>419</v>
      </c>
      <c r="Y21" s="238" t="s">
        <v>659</v>
      </c>
      <c r="Z21" s="238"/>
    </row>
    <row r="22" spans="1:26" s="235" customFormat="1" ht="144" customHeight="1">
      <c r="A22" s="475"/>
      <c r="B22" s="475"/>
      <c r="C22" s="476"/>
      <c r="D22" s="499" t="s">
        <v>409</v>
      </c>
      <c r="E22" s="151" t="s">
        <v>752</v>
      </c>
      <c r="F22" s="126" t="s">
        <v>753</v>
      </c>
      <c r="G22" s="138" t="s">
        <v>674</v>
      </c>
      <c r="H22" s="151" t="s">
        <v>411</v>
      </c>
      <c r="I22" s="151" t="s">
        <v>411</v>
      </c>
      <c r="J22" s="151" t="s">
        <v>411</v>
      </c>
      <c r="K22" s="151">
        <v>6</v>
      </c>
      <c r="L22" s="151">
        <v>3</v>
      </c>
      <c r="M22" s="151">
        <f>K22*L22</f>
        <v>18</v>
      </c>
      <c r="N22" s="138" t="s">
        <v>486</v>
      </c>
      <c r="O22" s="151">
        <v>60</v>
      </c>
      <c r="P22" s="151">
        <f>O22*M22</f>
        <v>1080</v>
      </c>
      <c r="Q22" s="151" t="s">
        <v>16</v>
      </c>
      <c r="R22" s="140" t="str">
        <f>IF(Q22="I","No aceptable",IF(Q22="II","No aceptable o Aceptable con control específico",IF(Q22="III","Mejorable",IF(Q22="IV","Aceptable"))))</f>
        <v>No aceptable</v>
      </c>
      <c r="S22" s="138">
        <v>17</v>
      </c>
      <c r="T22" s="151" t="s">
        <v>713</v>
      </c>
      <c r="U22" s="151" t="s">
        <v>409</v>
      </c>
      <c r="V22" s="138" t="s">
        <v>419</v>
      </c>
      <c r="W22" s="138" t="s">
        <v>419</v>
      </c>
      <c r="X22" s="138" t="s">
        <v>419</v>
      </c>
      <c r="Y22" s="500" t="s">
        <v>754</v>
      </c>
      <c r="Z22" s="500" t="s">
        <v>755</v>
      </c>
    </row>
    <row r="23" spans="1:26" s="235" customFormat="1" ht="186.75" customHeight="1">
      <c r="A23" s="475"/>
      <c r="B23" s="475"/>
      <c r="C23" s="476" t="s">
        <v>675</v>
      </c>
      <c r="D23" s="236" t="s">
        <v>409</v>
      </c>
      <c r="E23" s="233" t="s">
        <v>676</v>
      </c>
      <c r="F23" s="237" t="s">
        <v>677</v>
      </c>
      <c r="G23" s="232" t="s">
        <v>678</v>
      </c>
      <c r="H23" s="233" t="s">
        <v>679</v>
      </c>
      <c r="I23" s="233" t="s">
        <v>411</v>
      </c>
      <c r="J23" s="233" t="s">
        <v>680</v>
      </c>
      <c r="K23" s="233">
        <v>3</v>
      </c>
      <c r="L23" s="233">
        <v>2</v>
      </c>
      <c r="M23" s="233">
        <f t="shared" si="0"/>
        <v>6</v>
      </c>
      <c r="N23" s="232" t="s">
        <v>418</v>
      </c>
      <c r="O23" s="233">
        <v>25</v>
      </c>
      <c r="P23" s="233">
        <f>M23*O23</f>
        <v>150</v>
      </c>
      <c r="Q23" s="233" t="s">
        <v>415</v>
      </c>
      <c r="R23" s="234" t="str">
        <f t="shared" si="1"/>
        <v>No aceptable o Aceptable con control específico</v>
      </c>
      <c r="S23" s="232">
        <v>1</v>
      </c>
      <c r="T23" s="233" t="s">
        <v>681</v>
      </c>
      <c r="U23" s="233" t="s">
        <v>682</v>
      </c>
      <c r="V23" s="232" t="s">
        <v>419</v>
      </c>
      <c r="W23" s="232" t="s">
        <v>419</v>
      </c>
      <c r="X23" s="232" t="s">
        <v>419</v>
      </c>
      <c r="Y23" s="238" t="s">
        <v>683</v>
      </c>
      <c r="Z23" s="238" t="s">
        <v>684</v>
      </c>
    </row>
    <row r="24" spans="1:26" s="235" customFormat="1" ht="246" customHeight="1">
      <c r="A24" s="475"/>
      <c r="B24" s="475"/>
      <c r="C24" s="476"/>
      <c r="D24" s="236" t="s">
        <v>409</v>
      </c>
      <c r="E24" s="233" t="s">
        <v>685</v>
      </c>
      <c r="F24" s="237" t="s">
        <v>686</v>
      </c>
      <c r="G24" s="232" t="s">
        <v>687</v>
      </c>
      <c r="H24" s="233" t="s">
        <v>411</v>
      </c>
      <c r="I24" s="233" t="s">
        <v>411</v>
      </c>
      <c r="J24" s="233" t="s">
        <v>411</v>
      </c>
      <c r="K24" s="233">
        <v>3</v>
      </c>
      <c r="L24" s="233">
        <v>2</v>
      </c>
      <c r="M24" s="233">
        <f>K24*L24</f>
        <v>6</v>
      </c>
      <c r="N24" s="232" t="s">
        <v>418</v>
      </c>
      <c r="O24" s="233">
        <v>25</v>
      </c>
      <c r="P24" s="233">
        <f>M24*O24</f>
        <v>150</v>
      </c>
      <c r="Q24" s="233" t="s">
        <v>415</v>
      </c>
      <c r="R24" s="234" t="str">
        <f>IF(Q24="I","No aceptable",IF(Q24="II","No aceptable o Aceptable con control específico",IF(Q24="III","Mejorable",IF(Q24="IV","Aceptable"))))</f>
        <v>No aceptable o Aceptable con control específico</v>
      </c>
      <c r="S24" s="232">
        <v>1</v>
      </c>
      <c r="T24" s="233" t="s">
        <v>688</v>
      </c>
      <c r="U24" s="233" t="s">
        <v>146</v>
      </c>
      <c r="V24" s="239"/>
      <c r="W24" s="239"/>
      <c r="X24" s="233"/>
      <c r="Y24" s="238" t="s">
        <v>689</v>
      </c>
      <c r="Z24" s="238" t="s">
        <v>684</v>
      </c>
    </row>
    <row r="25" spans="1:26" s="235" customFormat="1" ht="179.25" customHeight="1">
      <c r="A25" s="475"/>
      <c r="B25" s="475"/>
      <c r="C25" s="476"/>
      <c r="D25" s="236" t="s">
        <v>409</v>
      </c>
      <c r="E25" s="233" t="s">
        <v>690</v>
      </c>
      <c r="F25" s="237" t="s">
        <v>691</v>
      </c>
      <c r="G25" s="232" t="s">
        <v>692</v>
      </c>
      <c r="H25" s="233" t="s">
        <v>411</v>
      </c>
      <c r="I25" s="233" t="s">
        <v>411</v>
      </c>
      <c r="J25" s="233" t="s">
        <v>411</v>
      </c>
      <c r="K25" s="233">
        <v>6</v>
      </c>
      <c r="L25" s="233">
        <v>3</v>
      </c>
      <c r="M25" s="233">
        <f t="shared" si="0"/>
        <v>18</v>
      </c>
      <c r="N25" s="232" t="s">
        <v>486</v>
      </c>
      <c r="O25" s="233">
        <v>10</v>
      </c>
      <c r="P25" s="233">
        <f>M25*O25</f>
        <v>180</v>
      </c>
      <c r="Q25" s="233" t="s">
        <v>415</v>
      </c>
      <c r="R25" s="234" t="str">
        <f t="shared" si="1"/>
        <v>No aceptable o Aceptable con control específico</v>
      </c>
      <c r="S25" s="232">
        <v>1</v>
      </c>
      <c r="T25" s="233" t="s">
        <v>693</v>
      </c>
      <c r="U25" s="233" t="s">
        <v>682</v>
      </c>
      <c r="V25" s="232" t="s">
        <v>419</v>
      </c>
      <c r="W25" s="232" t="s">
        <v>419</v>
      </c>
      <c r="X25" s="232" t="s">
        <v>419</v>
      </c>
      <c r="Y25" s="238" t="s">
        <v>683</v>
      </c>
      <c r="Z25" s="238" t="s">
        <v>684</v>
      </c>
    </row>
    <row r="26" spans="1:26" s="235" customFormat="1" ht="118.5" customHeight="1">
      <c r="A26" s="475"/>
      <c r="B26" s="475"/>
      <c r="C26" s="476"/>
      <c r="D26" s="236" t="s">
        <v>409</v>
      </c>
      <c r="E26" s="233" t="s">
        <v>694</v>
      </c>
      <c r="F26" s="237" t="s">
        <v>666</v>
      </c>
      <c r="G26" s="232" t="s">
        <v>667</v>
      </c>
      <c r="H26" s="233" t="s">
        <v>411</v>
      </c>
      <c r="I26" s="233" t="s">
        <v>411</v>
      </c>
      <c r="J26" s="233" t="s">
        <v>411</v>
      </c>
      <c r="K26" s="233">
        <v>3</v>
      </c>
      <c r="L26" s="233">
        <v>2</v>
      </c>
      <c r="M26" s="233">
        <f t="shared" si="0"/>
        <v>6</v>
      </c>
      <c r="N26" s="232" t="s">
        <v>418</v>
      </c>
      <c r="O26" s="233">
        <v>25</v>
      </c>
      <c r="P26" s="233">
        <f>O26*M26</f>
        <v>150</v>
      </c>
      <c r="Q26" s="233" t="s">
        <v>415</v>
      </c>
      <c r="R26" s="234" t="str">
        <f t="shared" si="1"/>
        <v>No aceptable o Aceptable con control específico</v>
      </c>
      <c r="S26" s="232">
        <v>1</v>
      </c>
      <c r="T26" s="233" t="s">
        <v>636</v>
      </c>
      <c r="U26" s="233" t="s">
        <v>409</v>
      </c>
      <c r="V26" s="232" t="s">
        <v>419</v>
      </c>
      <c r="W26" s="232" t="s">
        <v>419</v>
      </c>
      <c r="X26" s="232" t="s">
        <v>419</v>
      </c>
      <c r="Y26" s="238" t="s">
        <v>695</v>
      </c>
      <c r="Z26" s="238" t="s">
        <v>684</v>
      </c>
    </row>
    <row r="27" spans="1:26" s="235" customFormat="1" ht="93.75" customHeight="1">
      <c r="A27" s="475"/>
      <c r="B27" s="475"/>
      <c r="C27" s="476"/>
      <c r="D27" s="236" t="s">
        <v>409</v>
      </c>
      <c r="E27" s="233" t="s">
        <v>696</v>
      </c>
      <c r="F27" s="237" t="s">
        <v>697</v>
      </c>
      <c r="G27" s="232" t="s">
        <v>667</v>
      </c>
      <c r="H27" s="233" t="s">
        <v>411</v>
      </c>
      <c r="I27" s="233" t="s">
        <v>411</v>
      </c>
      <c r="J27" s="233" t="s">
        <v>411</v>
      </c>
      <c r="K27" s="233">
        <v>3</v>
      </c>
      <c r="L27" s="233">
        <v>2</v>
      </c>
      <c r="M27" s="233">
        <f t="shared" si="0"/>
        <v>6</v>
      </c>
      <c r="N27" s="232" t="s">
        <v>418</v>
      </c>
      <c r="O27" s="233">
        <v>25</v>
      </c>
      <c r="P27" s="233">
        <f>O27*M27</f>
        <v>150</v>
      </c>
      <c r="Q27" s="233" t="s">
        <v>415</v>
      </c>
      <c r="R27" s="234" t="str">
        <f t="shared" si="1"/>
        <v>No aceptable o Aceptable con control específico</v>
      </c>
      <c r="S27" s="232">
        <v>1</v>
      </c>
      <c r="T27" s="233" t="s">
        <v>636</v>
      </c>
      <c r="U27" s="233" t="s">
        <v>409</v>
      </c>
      <c r="V27" s="232" t="s">
        <v>419</v>
      </c>
      <c r="W27" s="232" t="s">
        <v>419</v>
      </c>
      <c r="X27" s="232" t="s">
        <v>419</v>
      </c>
      <c r="Y27" s="238" t="s">
        <v>695</v>
      </c>
      <c r="Z27" s="238" t="s">
        <v>684</v>
      </c>
    </row>
    <row r="28" spans="1:26" s="235" customFormat="1" ht="150.75" customHeight="1">
      <c r="A28" s="475"/>
      <c r="B28" s="475"/>
      <c r="C28" s="476"/>
      <c r="D28" s="236" t="s">
        <v>409</v>
      </c>
      <c r="E28" s="233" t="s">
        <v>698</v>
      </c>
      <c r="F28" s="237" t="s">
        <v>699</v>
      </c>
      <c r="G28" s="232" t="s">
        <v>700</v>
      </c>
      <c r="H28" s="233" t="s">
        <v>411</v>
      </c>
      <c r="I28" s="233" t="s">
        <v>701</v>
      </c>
      <c r="J28" s="233" t="s">
        <v>411</v>
      </c>
      <c r="K28" s="233">
        <v>2</v>
      </c>
      <c r="L28" s="233">
        <v>2</v>
      </c>
      <c r="M28" s="233">
        <f t="shared" si="0"/>
        <v>4</v>
      </c>
      <c r="N28" s="232" t="s">
        <v>417</v>
      </c>
      <c r="O28" s="233">
        <v>10</v>
      </c>
      <c r="P28" s="233">
        <f>M28*O28</f>
        <v>40</v>
      </c>
      <c r="Q28" s="233" t="s">
        <v>413</v>
      </c>
      <c r="R28" s="234" t="str">
        <f t="shared" si="1"/>
        <v>Mejorable</v>
      </c>
      <c r="S28" s="232">
        <v>1</v>
      </c>
      <c r="T28" s="233" t="s">
        <v>702</v>
      </c>
      <c r="U28" s="233" t="s">
        <v>409</v>
      </c>
      <c r="V28" s="239"/>
      <c r="W28" s="239"/>
      <c r="X28" s="233" t="s">
        <v>703</v>
      </c>
      <c r="Y28" s="238" t="s">
        <v>704</v>
      </c>
      <c r="Z28" s="238"/>
    </row>
    <row r="29" spans="1:26" s="235" customFormat="1" ht="138.75" customHeight="1">
      <c r="A29" s="475"/>
      <c r="B29" s="475"/>
      <c r="C29" s="476"/>
      <c r="D29" s="236" t="s">
        <v>409</v>
      </c>
      <c r="E29" s="233" t="s">
        <v>705</v>
      </c>
      <c r="F29" s="237" t="s">
        <v>706</v>
      </c>
      <c r="G29" s="232" t="s">
        <v>678</v>
      </c>
      <c r="H29" s="233" t="s">
        <v>411</v>
      </c>
      <c r="I29" s="233" t="s">
        <v>411</v>
      </c>
      <c r="J29" s="233" t="s">
        <v>680</v>
      </c>
      <c r="K29" s="233">
        <v>2</v>
      </c>
      <c r="L29" s="233">
        <v>3</v>
      </c>
      <c r="M29" s="233">
        <f t="shared" si="0"/>
        <v>6</v>
      </c>
      <c r="N29" s="232" t="s">
        <v>418</v>
      </c>
      <c r="O29" s="233">
        <v>25</v>
      </c>
      <c r="P29" s="233">
        <f>M29*O29</f>
        <v>150</v>
      </c>
      <c r="Q29" s="233" t="s">
        <v>415</v>
      </c>
      <c r="R29" s="234" t="str">
        <f t="shared" si="1"/>
        <v>No aceptable o Aceptable con control específico</v>
      </c>
      <c r="S29" s="232">
        <v>1</v>
      </c>
      <c r="T29" s="233" t="s">
        <v>693</v>
      </c>
      <c r="U29" s="233" t="s">
        <v>146</v>
      </c>
      <c r="V29" s="239"/>
      <c r="W29" s="239"/>
      <c r="X29" s="233"/>
      <c r="Y29" s="238" t="s">
        <v>683</v>
      </c>
      <c r="Z29" s="238" t="s">
        <v>684</v>
      </c>
    </row>
    <row r="30" spans="1:26" s="235" customFormat="1" ht="156.75" customHeight="1">
      <c r="A30" s="475"/>
      <c r="B30" s="475"/>
      <c r="C30" s="476" t="s">
        <v>707</v>
      </c>
      <c r="D30" s="236" t="s">
        <v>409</v>
      </c>
      <c r="E30" s="233" t="s">
        <v>708</v>
      </c>
      <c r="F30" s="237" t="s">
        <v>709</v>
      </c>
      <c r="G30" s="232" t="s">
        <v>710</v>
      </c>
      <c r="H30" s="233" t="s">
        <v>411</v>
      </c>
      <c r="I30" s="233" t="s">
        <v>411</v>
      </c>
      <c r="J30" s="233" t="s">
        <v>411</v>
      </c>
      <c r="K30" s="233">
        <v>2</v>
      </c>
      <c r="L30" s="233">
        <v>3</v>
      </c>
      <c r="M30" s="233">
        <f t="shared" si="0"/>
        <v>6</v>
      </c>
      <c r="N30" s="232" t="s">
        <v>418</v>
      </c>
      <c r="O30" s="233">
        <v>25</v>
      </c>
      <c r="P30" s="233">
        <f>O30*M30</f>
        <v>150</v>
      </c>
      <c r="Q30" s="233" t="s">
        <v>415</v>
      </c>
      <c r="R30" s="234" t="str">
        <f t="shared" si="1"/>
        <v>No aceptable o Aceptable con control específico</v>
      </c>
      <c r="S30" s="232">
        <v>1</v>
      </c>
      <c r="T30" s="233" t="s">
        <v>306</v>
      </c>
      <c r="U30" s="233" t="s">
        <v>409</v>
      </c>
      <c r="V30" s="239"/>
      <c r="W30" s="239"/>
      <c r="X30" s="233"/>
      <c r="Y30" s="238" t="s">
        <v>711</v>
      </c>
      <c r="Z30" s="238" t="s">
        <v>712</v>
      </c>
    </row>
    <row r="31" spans="1:26" s="235" customFormat="1" ht="115.5" customHeight="1">
      <c r="A31" s="475"/>
      <c r="B31" s="475"/>
      <c r="C31" s="476"/>
      <c r="D31" s="236" t="s">
        <v>409</v>
      </c>
      <c r="E31" s="233" t="s">
        <v>672</v>
      </c>
      <c r="F31" s="237" t="s">
        <v>673</v>
      </c>
      <c r="G31" s="232" t="s">
        <v>674</v>
      </c>
      <c r="H31" s="233" t="s">
        <v>411</v>
      </c>
      <c r="I31" s="233" t="s">
        <v>411</v>
      </c>
      <c r="J31" s="233" t="s">
        <v>411</v>
      </c>
      <c r="K31" s="233">
        <v>6</v>
      </c>
      <c r="L31" s="233">
        <v>3</v>
      </c>
      <c r="M31" s="233">
        <f>K31*L31</f>
        <v>18</v>
      </c>
      <c r="N31" s="232" t="s">
        <v>486</v>
      </c>
      <c r="O31" s="233">
        <v>60</v>
      </c>
      <c r="P31" s="233">
        <f>O31*M31</f>
        <v>1080</v>
      </c>
      <c r="Q31" s="233" t="s">
        <v>16</v>
      </c>
      <c r="R31" s="234" t="str">
        <f>IF(Q31="I","No aceptable",IF(Q31="II","No aceptable o Aceptable con control específico",IF(Q31="III","Mejorable",IF(Q31="IV","Aceptable"))))</f>
        <v>No aceptable</v>
      </c>
      <c r="S31" s="232">
        <v>1</v>
      </c>
      <c r="T31" s="233" t="s">
        <v>713</v>
      </c>
      <c r="U31" s="233" t="s">
        <v>409</v>
      </c>
      <c r="V31" s="232" t="s">
        <v>419</v>
      </c>
      <c r="W31" s="232" t="s">
        <v>419</v>
      </c>
      <c r="X31" s="232" t="s">
        <v>419</v>
      </c>
      <c r="Y31" s="238" t="s">
        <v>714</v>
      </c>
      <c r="Z31" s="238" t="s">
        <v>715</v>
      </c>
    </row>
    <row r="32" spans="1:26" s="235" customFormat="1" ht="144.75" customHeight="1">
      <c r="A32" s="475"/>
      <c r="B32" s="475"/>
      <c r="C32" s="476"/>
      <c r="D32" s="236" t="s">
        <v>409</v>
      </c>
      <c r="E32" s="233" t="s">
        <v>705</v>
      </c>
      <c r="F32" s="237" t="s">
        <v>716</v>
      </c>
      <c r="G32" s="232" t="s">
        <v>678</v>
      </c>
      <c r="H32" s="233" t="s">
        <v>411</v>
      </c>
      <c r="I32" s="233" t="s">
        <v>411</v>
      </c>
      <c r="J32" s="233" t="s">
        <v>411</v>
      </c>
      <c r="K32" s="233">
        <v>2</v>
      </c>
      <c r="L32" s="233">
        <v>3</v>
      </c>
      <c r="M32" s="233">
        <f t="shared" si="0"/>
        <v>6</v>
      </c>
      <c r="N32" s="232" t="s">
        <v>418</v>
      </c>
      <c r="O32" s="233">
        <v>25</v>
      </c>
      <c r="P32" s="233">
        <f>O32*M32</f>
        <v>150</v>
      </c>
      <c r="Q32" s="233" t="s">
        <v>415</v>
      </c>
      <c r="R32" s="234" t="str">
        <f t="shared" si="1"/>
        <v>No aceptable o Aceptable con control específico</v>
      </c>
      <c r="S32" s="232">
        <v>1</v>
      </c>
      <c r="T32" s="233" t="s">
        <v>717</v>
      </c>
      <c r="U32" s="233" t="s">
        <v>409</v>
      </c>
      <c r="V32" s="232" t="s">
        <v>419</v>
      </c>
      <c r="W32" s="232" t="s">
        <v>419</v>
      </c>
      <c r="X32" s="232" t="s">
        <v>419</v>
      </c>
      <c r="Y32" s="238" t="s">
        <v>683</v>
      </c>
      <c r="Z32" s="238" t="s">
        <v>712</v>
      </c>
    </row>
    <row r="33" spans="1:26" s="235" customFormat="1" ht="136.5" customHeight="1">
      <c r="A33" s="475"/>
      <c r="B33" s="475"/>
      <c r="C33" s="476"/>
      <c r="D33" s="236" t="s">
        <v>409</v>
      </c>
      <c r="E33" s="233" t="s">
        <v>708</v>
      </c>
      <c r="F33" s="237" t="s">
        <v>709</v>
      </c>
      <c r="G33" s="232" t="s">
        <v>710</v>
      </c>
      <c r="H33" s="233" t="s">
        <v>411</v>
      </c>
      <c r="I33" s="233" t="s">
        <v>411</v>
      </c>
      <c r="J33" s="233" t="s">
        <v>411</v>
      </c>
      <c r="K33" s="233">
        <v>10</v>
      </c>
      <c r="L33" s="233">
        <v>2</v>
      </c>
      <c r="M33" s="233">
        <f t="shared" si="0"/>
        <v>20</v>
      </c>
      <c r="N33" s="232" t="s">
        <v>418</v>
      </c>
      <c r="O33" s="233"/>
      <c r="P33" s="233">
        <f>O33*M33</f>
        <v>0</v>
      </c>
      <c r="Q33" s="233" t="s">
        <v>415</v>
      </c>
      <c r="R33" s="234" t="str">
        <f t="shared" si="1"/>
        <v>No aceptable o Aceptable con control específico</v>
      </c>
      <c r="S33" s="232">
        <v>1</v>
      </c>
      <c r="T33" s="233" t="s">
        <v>713</v>
      </c>
      <c r="U33" s="233" t="s">
        <v>409</v>
      </c>
      <c r="V33" s="232" t="s">
        <v>419</v>
      </c>
      <c r="W33" s="232" t="s">
        <v>419</v>
      </c>
      <c r="X33" s="232" t="s">
        <v>419</v>
      </c>
      <c r="Y33" s="238" t="s">
        <v>711</v>
      </c>
      <c r="Z33" s="238" t="s">
        <v>712</v>
      </c>
    </row>
    <row r="34" spans="1:26" s="235" customFormat="1" ht="151.5" customHeight="1">
      <c r="A34" s="475"/>
      <c r="B34" s="475"/>
      <c r="C34" s="476"/>
      <c r="D34" s="236" t="s">
        <v>409</v>
      </c>
      <c r="E34" s="233" t="s">
        <v>708</v>
      </c>
      <c r="F34" s="237" t="s">
        <v>709</v>
      </c>
      <c r="G34" s="232" t="s">
        <v>718</v>
      </c>
      <c r="H34" s="233" t="s">
        <v>411</v>
      </c>
      <c r="I34" s="233" t="s">
        <v>411</v>
      </c>
      <c r="J34" s="233" t="s">
        <v>411</v>
      </c>
      <c r="K34" s="233">
        <v>10</v>
      </c>
      <c r="L34" s="233">
        <v>2</v>
      </c>
      <c r="M34" s="233">
        <f t="shared" si="0"/>
        <v>20</v>
      </c>
      <c r="N34" s="232" t="s">
        <v>418</v>
      </c>
      <c r="O34" s="233"/>
      <c r="P34" s="233">
        <f>O34*M34</f>
        <v>0</v>
      </c>
      <c r="Q34" s="233" t="s">
        <v>415</v>
      </c>
      <c r="R34" s="234" t="str">
        <f t="shared" si="1"/>
        <v>No aceptable o Aceptable con control específico</v>
      </c>
      <c r="S34" s="232">
        <v>1</v>
      </c>
      <c r="T34" s="233" t="s">
        <v>713</v>
      </c>
      <c r="U34" s="233" t="s">
        <v>409</v>
      </c>
      <c r="V34" s="232" t="s">
        <v>419</v>
      </c>
      <c r="W34" s="232" t="s">
        <v>419</v>
      </c>
      <c r="X34" s="232" t="s">
        <v>419</v>
      </c>
      <c r="Y34" s="238" t="s">
        <v>711</v>
      </c>
      <c r="Z34" s="238" t="s">
        <v>712</v>
      </c>
    </row>
    <row r="35" spans="1:26" s="235" customFormat="1" ht="135.75" customHeight="1">
      <c r="A35" s="475"/>
      <c r="B35" s="475"/>
      <c r="C35" s="476"/>
      <c r="D35" s="236" t="s">
        <v>409</v>
      </c>
      <c r="E35" s="233" t="s">
        <v>719</v>
      </c>
      <c r="F35" s="237" t="s">
        <v>720</v>
      </c>
      <c r="G35" s="232" t="s">
        <v>721</v>
      </c>
      <c r="H35" s="233" t="s">
        <v>411</v>
      </c>
      <c r="I35" s="233" t="s">
        <v>411</v>
      </c>
      <c r="J35" s="233" t="s">
        <v>411</v>
      </c>
      <c r="K35" s="233">
        <v>2</v>
      </c>
      <c r="L35" s="233">
        <v>2</v>
      </c>
      <c r="M35" s="233">
        <f>K35*L35</f>
        <v>4</v>
      </c>
      <c r="N35" s="232" t="s">
        <v>417</v>
      </c>
      <c r="O35" s="233">
        <v>10</v>
      </c>
      <c r="P35" s="233">
        <v>40</v>
      </c>
      <c r="Q35" s="233" t="s">
        <v>413</v>
      </c>
      <c r="R35" s="234" t="str">
        <f t="shared" si="1"/>
        <v>Mejorable</v>
      </c>
      <c r="S35" s="232">
        <v>1</v>
      </c>
      <c r="T35" s="233" t="s">
        <v>722</v>
      </c>
      <c r="U35" s="233" t="s">
        <v>723</v>
      </c>
      <c r="V35" s="232" t="s">
        <v>419</v>
      </c>
      <c r="W35" s="232" t="s">
        <v>419</v>
      </c>
      <c r="X35" s="232" t="s">
        <v>419</v>
      </c>
      <c r="Y35" s="238" t="s">
        <v>724</v>
      </c>
      <c r="Z35" s="238" t="s">
        <v>725</v>
      </c>
    </row>
    <row r="36" spans="1:26" s="235" customFormat="1" ht="216" customHeight="1">
      <c r="A36" s="475"/>
      <c r="B36" s="475"/>
      <c r="C36" s="476"/>
      <c r="D36" s="236" t="s">
        <v>409</v>
      </c>
      <c r="E36" s="233" t="s">
        <v>263</v>
      </c>
      <c r="F36" s="237" t="s">
        <v>643</v>
      </c>
      <c r="G36" s="232" t="s">
        <v>644</v>
      </c>
      <c r="H36" s="233" t="s">
        <v>411</v>
      </c>
      <c r="I36" s="233" t="s">
        <v>411</v>
      </c>
      <c r="J36" s="233" t="s">
        <v>411</v>
      </c>
      <c r="K36" s="233">
        <v>2</v>
      </c>
      <c r="L36" s="233">
        <v>3</v>
      </c>
      <c r="M36" s="233">
        <f t="shared" si="0"/>
        <v>6</v>
      </c>
      <c r="N36" s="232" t="s">
        <v>418</v>
      </c>
      <c r="O36" s="233">
        <v>25</v>
      </c>
      <c r="P36" s="233">
        <f>M36*O36</f>
        <v>150</v>
      </c>
      <c r="Q36" s="233" t="s">
        <v>415</v>
      </c>
      <c r="R36" s="234" t="str">
        <f t="shared" si="1"/>
        <v>No aceptable o Aceptable con control específico</v>
      </c>
      <c r="S36" s="232">
        <v>1</v>
      </c>
      <c r="T36" s="233" t="s">
        <v>645</v>
      </c>
      <c r="U36" s="233" t="s">
        <v>409</v>
      </c>
      <c r="V36" s="232" t="s">
        <v>419</v>
      </c>
      <c r="W36" s="232" t="s">
        <v>419</v>
      </c>
      <c r="X36" s="232" t="s">
        <v>419</v>
      </c>
      <c r="Y36" s="238" t="s">
        <v>646</v>
      </c>
      <c r="Z36" s="232" t="s">
        <v>419</v>
      </c>
    </row>
    <row r="37" spans="1:26" s="235" customFormat="1" ht="150" customHeight="1">
      <c r="A37" s="475"/>
      <c r="B37" s="475"/>
      <c r="C37" s="476"/>
      <c r="D37" s="236" t="s">
        <v>409</v>
      </c>
      <c r="E37" s="233" t="s">
        <v>651</v>
      </c>
      <c r="F37" s="237" t="s">
        <v>670</v>
      </c>
      <c r="G37" s="232" t="s">
        <v>671</v>
      </c>
      <c r="H37" s="233" t="s">
        <v>411</v>
      </c>
      <c r="I37" s="233" t="s">
        <v>411</v>
      </c>
      <c r="J37" s="233" t="s">
        <v>411</v>
      </c>
      <c r="K37" s="233">
        <v>2</v>
      </c>
      <c r="L37" s="233">
        <v>3</v>
      </c>
      <c r="M37" s="233">
        <f t="shared" si="0"/>
        <v>6</v>
      </c>
      <c r="N37" s="232" t="s">
        <v>418</v>
      </c>
      <c r="O37" s="233">
        <v>25</v>
      </c>
      <c r="P37" s="233">
        <f>O37*M37</f>
        <v>150</v>
      </c>
      <c r="Q37" s="233" t="s">
        <v>415</v>
      </c>
      <c r="R37" s="234" t="str">
        <f t="shared" si="1"/>
        <v>No aceptable o Aceptable con control específico</v>
      </c>
      <c r="S37" s="232">
        <v>1</v>
      </c>
      <c r="T37" s="233" t="s">
        <v>658</v>
      </c>
      <c r="U37" s="233" t="s">
        <v>409</v>
      </c>
      <c r="V37" s="232" t="s">
        <v>419</v>
      </c>
      <c r="W37" s="232" t="s">
        <v>419</v>
      </c>
      <c r="X37" s="232" t="s">
        <v>419</v>
      </c>
      <c r="Y37" s="238" t="s">
        <v>659</v>
      </c>
      <c r="Z37" s="232" t="s">
        <v>419</v>
      </c>
    </row>
    <row r="38" spans="1:26" s="235" customFormat="1" ht="150" customHeight="1">
      <c r="A38" s="475"/>
      <c r="B38" s="475"/>
      <c r="C38" s="476"/>
      <c r="D38" s="236" t="s">
        <v>409</v>
      </c>
      <c r="E38" s="233" t="s">
        <v>651</v>
      </c>
      <c r="F38" s="237" t="s">
        <v>656</v>
      </c>
      <c r="G38" s="232" t="s">
        <v>657</v>
      </c>
      <c r="H38" s="233" t="s">
        <v>411</v>
      </c>
      <c r="I38" s="233" t="s">
        <v>411</v>
      </c>
      <c r="J38" s="233" t="s">
        <v>411</v>
      </c>
      <c r="K38" s="233">
        <v>2</v>
      </c>
      <c r="L38" s="233">
        <v>3</v>
      </c>
      <c r="M38" s="233">
        <f t="shared" si="0"/>
        <v>6</v>
      </c>
      <c r="N38" s="232" t="s">
        <v>418</v>
      </c>
      <c r="O38" s="233">
        <v>25</v>
      </c>
      <c r="P38" s="233">
        <f>O38*M38</f>
        <v>150</v>
      </c>
      <c r="Q38" s="233" t="s">
        <v>415</v>
      </c>
      <c r="R38" s="234" t="str">
        <f t="shared" si="1"/>
        <v>No aceptable o Aceptable con control específico</v>
      </c>
      <c r="S38" s="232">
        <v>1</v>
      </c>
      <c r="T38" s="233" t="s">
        <v>658</v>
      </c>
      <c r="U38" s="233" t="s">
        <v>409</v>
      </c>
      <c r="V38" s="232" t="s">
        <v>419</v>
      </c>
      <c r="W38" s="232" t="s">
        <v>419</v>
      </c>
      <c r="X38" s="232" t="s">
        <v>419</v>
      </c>
      <c r="Y38" s="238" t="s">
        <v>659</v>
      </c>
      <c r="Z38" s="232" t="s">
        <v>419</v>
      </c>
    </row>
    <row r="39" spans="1:26" s="235" customFormat="1" ht="124.5" customHeight="1">
      <c r="A39" s="475"/>
      <c r="B39" s="475"/>
      <c r="C39" s="476"/>
      <c r="D39" s="236" t="s">
        <v>409</v>
      </c>
      <c r="E39" s="233" t="s">
        <v>698</v>
      </c>
      <c r="F39" s="237" t="s">
        <v>726</v>
      </c>
      <c r="G39" s="232" t="s">
        <v>727</v>
      </c>
      <c r="H39" s="233" t="s">
        <v>411</v>
      </c>
      <c r="I39" s="233" t="s">
        <v>411</v>
      </c>
      <c r="J39" s="233" t="s">
        <v>411</v>
      </c>
      <c r="K39" s="233">
        <v>2</v>
      </c>
      <c r="L39" s="233">
        <v>3</v>
      </c>
      <c r="M39" s="233">
        <f t="shared" si="0"/>
        <v>6</v>
      </c>
      <c r="N39" s="232" t="s">
        <v>418</v>
      </c>
      <c r="O39" s="233">
        <v>25</v>
      </c>
      <c r="P39" s="233">
        <f>M39*O39</f>
        <v>150</v>
      </c>
      <c r="Q39" s="233" t="s">
        <v>413</v>
      </c>
      <c r="R39" s="234" t="str">
        <f t="shared" si="1"/>
        <v>Mejorable</v>
      </c>
      <c r="S39" s="232">
        <v>1</v>
      </c>
      <c r="T39" s="233" t="s">
        <v>728</v>
      </c>
      <c r="U39" s="233" t="s">
        <v>409</v>
      </c>
      <c r="V39" s="232" t="s">
        <v>419</v>
      </c>
      <c r="W39" s="232" t="s">
        <v>419</v>
      </c>
      <c r="X39" s="232" t="s">
        <v>419</v>
      </c>
      <c r="Y39" s="238" t="s">
        <v>729</v>
      </c>
      <c r="Z39" s="232" t="s">
        <v>419</v>
      </c>
    </row>
    <row r="40" spans="1:26" s="235" customFormat="1" ht="153" customHeight="1">
      <c r="A40" s="475"/>
      <c r="B40" s="475"/>
      <c r="C40" s="476"/>
      <c r="D40" s="236" t="s">
        <v>409</v>
      </c>
      <c r="E40" s="233" t="s">
        <v>627</v>
      </c>
      <c r="F40" s="237" t="s">
        <v>730</v>
      </c>
      <c r="G40" s="232" t="s">
        <v>731</v>
      </c>
      <c r="H40" s="233" t="s">
        <v>411</v>
      </c>
      <c r="I40" s="233" t="s">
        <v>732</v>
      </c>
      <c r="J40" s="233" t="s">
        <v>411</v>
      </c>
      <c r="K40" s="233">
        <v>2</v>
      </c>
      <c r="L40" s="233">
        <v>3</v>
      </c>
      <c r="M40" s="233">
        <f t="shared" si="0"/>
        <v>6</v>
      </c>
      <c r="N40" s="232" t="s">
        <v>418</v>
      </c>
      <c r="O40" s="233">
        <v>25</v>
      </c>
      <c r="P40" s="233">
        <f>M40*O40</f>
        <v>150</v>
      </c>
      <c r="Q40" s="233" t="s">
        <v>415</v>
      </c>
      <c r="R40" s="234" t="str">
        <f t="shared" si="1"/>
        <v>No aceptable o Aceptable con control específico</v>
      </c>
      <c r="S40" s="232">
        <v>1</v>
      </c>
      <c r="T40" s="233" t="s">
        <v>733</v>
      </c>
      <c r="U40" s="233" t="s">
        <v>723</v>
      </c>
      <c r="V40" s="232" t="s">
        <v>419</v>
      </c>
      <c r="W40" s="232" t="s">
        <v>419</v>
      </c>
      <c r="X40" s="232" t="s">
        <v>419</v>
      </c>
      <c r="Y40" s="238" t="s">
        <v>734</v>
      </c>
      <c r="Z40" s="232" t="s">
        <v>419</v>
      </c>
    </row>
    <row r="41" spans="1:26" s="235" customFormat="1" ht="106.5" customHeight="1">
      <c r="A41" s="475"/>
      <c r="B41" s="475"/>
      <c r="C41" s="476"/>
      <c r="D41" s="236" t="s">
        <v>409</v>
      </c>
      <c r="E41" s="233" t="s">
        <v>735</v>
      </c>
      <c r="F41" s="237" t="s">
        <v>736</v>
      </c>
      <c r="G41" s="232" t="s">
        <v>737</v>
      </c>
      <c r="H41" s="233" t="s">
        <v>411</v>
      </c>
      <c r="I41" s="233" t="s">
        <v>411</v>
      </c>
      <c r="J41" s="233" t="s">
        <v>411</v>
      </c>
      <c r="K41" s="233">
        <v>2</v>
      </c>
      <c r="L41" s="233">
        <v>3</v>
      </c>
      <c r="M41" s="233">
        <f t="shared" si="0"/>
        <v>6</v>
      </c>
      <c r="N41" s="232" t="s">
        <v>418</v>
      </c>
      <c r="O41" s="233">
        <v>25</v>
      </c>
      <c r="P41" s="233">
        <f>O41*M41</f>
        <v>150</v>
      </c>
      <c r="Q41" s="233" t="s">
        <v>415</v>
      </c>
      <c r="R41" s="234" t="str">
        <f t="shared" si="1"/>
        <v>No aceptable o Aceptable con control específico</v>
      </c>
      <c r="S41" s="232">
        <v>1</v>
      </c>
      <c r="T41" s="233" t="s">
        <v>738</v>
      </c>
      <c r="U41" s="233" t="s">
        <v>409</v>
      </c>
      <c r="V41" s="232" t="s">
        <v>419</v>
      </c>
      <c r="W41" s="232" t="s">
        <v>419</v>
      </c>
      <c r="X41" s="232" t="s">
        <v>419</v>
      </c>
      <c r="Y41" s="238" t="s">
        <v>739</v>
      </c>
      <c r="Z41" s="232" t="s">
        <v>419</v>
      </c>
    </row>
    <row r="42" spans="1:34" s="235" customFormat="1" ht="136.5" customHeight="1">
      <c r="A42" s="475"/>
      <c r="B42" s="475"/>
      <c r="C42" s="476"/>
      <c r="D42" s="231" t="s">
        <v>409</v>
      </c>
      <c r="E42" s="233" t="s">
        <v>735</v>
      </c>
      <c r="F42" s="237" t="s">
        <v>740</v>
      </c>
      <c r="G42" s="232" t="s">
        <v>741</v>
      </c>
      <c r="H42" s="233" t="s">
        <v>411</v>
      </c>
      <c r="I42" s="233" t="s">
        <v>742</v>
      </c>
      <c r="J42" s="233" t="s">
        <v>411</v>
      </c>
      <c r="K42" s="233">
        <v>6</v>
      </c>
      <c r="L42" s="233">
        <v>3</v>
      </c>
      <c r="M42" s="233">
        <f t="shared" si="0"/>
        <v>18</v>
      </c>
      <c r="N42" s="232" t="s">
        <v>418</v>
      </c>
      <c r="O42" s="233">
        <v>25</v>
      </c>
      <c r="P42" s="233">
        <f>O42*M42</f>
        <v>450</v>
      </c>
      <c r="Q42" s="233" t="s">
        <v>415</v>
      </c>
      <c r="R42" s="234" t="str">
        <f t="shared" si="1"/>
        <v>No aceptable o Aceptable con control específico</v>
      </c>
      <c r="S42" s="232">
        <v>1</v>
      </c>
      <c r="T42" s="233" t="s">
        <v>738</v>
      </c>
      <c r="U42" s="233" t="s">
        <v>723</v>
      </c>
      <c r="V42" s="232" t="s">
        <v>419</v>
      </c>
      <c r="W42" s="232" t="s">
        <v>419</v>
      </c>
      <c r="X42" s="232" t="s">
        <v>419</v>
      </c>
      <c r="Y42" s="238" t="s">
        <v>743</v>
      </c>
      <c r="Z42" s="232" t="s">
        <v>419</v>
      </c>
      <c r="AA42" s="240"/>
      <c r="AB42" s="240"/>
      <c r="AC42" s="240"/>
      <c r="AD42" s="240"/>
      <c r="AE42" s="240"/>
      <c r="AF42" s="240"/>
      <c r="AG42" s="240"/>
      <c r="AH42" s="240"/>
    </row>
    <row r="43" spans="1:34" s="235" customFormat="1" ht="204.75" customHeight="1">
      <c r="A43" s="241"/>
      <c r="B43" s="241"/>
      <c r="C43" s="241"/>
      <c r="D43" s="240"/>
      <c r="E43" s="240"/>
      <c r="F43" s="242"/>
      <c r="G43" s="243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2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</row>
    <row r="44" spans="1:34" s="235" customFormat="1" ht="148.5" customHeight="1">
      <c r="A44" s="241"/>
      <c r="B44" s="241"/>
      <c r="C44" s="241"/>
      <c r="D44" s="240"/>
      <c r="E44" s="240"/>
      <c r="F44" s="242"/>
      <c r="G44" s="243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2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</row>
    <row r="45" spans="1:34" s="235" customFormat="1" ht="148.5" customHeight="1">
      <c r="A45" s="477"/>
      <c r="B45" s="478"/>
      <c r="C45" s="478"/>
      <c r="D45" s="240"/>
      <c r="E45" s="240"/>
      <c r="F45" s="242"/>
      <c r="G45" s="243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2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</row>
    <row r="46" spans="1:34" s="235" customFormat="1" ht="114.75" customHeight="1">
      <c r="A46" s="477"/>
      <c r="B46" s="478"/>
      <c r="C46" s="478"/>
      <c r="D46" s="240"/>
      <c r="E46" s="240"/>
      <c r="F46" s="242"/>
      <c r="G46" s="243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2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</row>
    <row r="47" spans="1:34" s="235" customFormat="1" ht="117" customHeight="1">
      <c r="A47" s="477"/>
      <c r="B47" s="478"/>
      <c r="C47" s="478"/>
      <c r="D47" s="240"/>
      <c r="E47" s="240"/>
      <c r="F47" s="242"/>
      <c r="G47" s="243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2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</row>
    <row r="48" spans="1:34" ht="136.5" customHeight="1">
      <c r="A48" s="477"/>
      <c r="B48" s="478"/>
      <c r="C48" s="478"/>
      <c r="D48" s="240"/>
      <c r="E48" s="240"/>
      <c r="F48" s="242"/>
      <c r="G48" s="243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2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</row>
    <row r="49" spans="1:34" ht="186" customHeight="1">
      <c r="A49" s="477"/>
      <c r="B49" s="477"/>
      <c r="C49" s="477"/>
      <c r="D49" s="240"/>
      <c r="E49" s="240"/>
      <c r="F49" s="242"/>
      <c r="G49" s="243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2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</row>
    <row r="50" spans="1:34" ht="114" customHeight="1">
      <c r="A50" s="477"/>
      <c r="B50" s="477"/>
      <c r="C50" s="477"/>
      <c r="D50" s="240"/>
      <c r="E50" s="240"/>
      <c r="F50" s="242"/>
      <c r="G50" s="243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2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</row>
    <row r="51" spans="1:34" s="235" customFormat="1" ht="69.75" customHeight="1">
      <c r="A51" s="477"/>
      <c r="B51" s="477"/>
      <c r="C51" s="477"/>
      <c r="D51" s="240"/>
      <c r="E51" s="240"/>
      <c r="F51" s="242"/>
      <c r="G51" s="243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2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</row>
    <row r="52" spans="1:34" s="235" customFormat="1" ht="78" customHeight="1">
      <c r="A52" s="477"/>
      <c r="B52" s="477"/>
      <c r="C52" s="477"/>
      <c r="D52" s="240"/>
      <c r="E52" s="240"/>
      <c r="F52" s="242"/>
      <c r="G52" s="243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2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</row>
    <row r="53" spans="1:34" s="235" customFormat="1" ht="210" customHeight="1">
      <c r="A53" s="477"/>
      <c r="B53" s="477"/>
      <c r="C53" s="477"/>
      <c r="D53" s="240"/>
      <c r="E53" s="240"/>
      <c r="F53" s="242"/>
      <c r="G53" s="243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2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</row>
    <row r="54" spans="1:34" ht="159.75" customHeight="1">
      <c r="A54" s="477"/>
      <c r="B54" s="477"/>
      <c r="C54" s="477"/>
      <c r="D54" s="240"/>
      <c r="E54" s="240"/>
      <c r="F54" s="242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2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</row>
    <row r="55" spans="1:34" s="235" customFormat="1" ht="31.5" customHeight="1">
      <c r="A55" s="477"/>
      <c r="B55" s="477"/>
      <c r="C55" s="477"/>
      <c r="D55" s="240"/>
      <c r="E55" s="240"/>
      <c r="F55" s="242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2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</row>
    <row r="56" spans="1:34" ht="33.75" customHeight="1">
      <c r="A56" s="479"/>
      <c r="B56" s="479"/>
      <c r="C56" s="479"/>
      <c r="D56" s="240"/>
      <c r="E56" s="240"/>
      <c r="F56" s="242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2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</row>
    <row r="57" spans="1:34" s="235" customFormat="1" ht="51.75" customHeight="1">
      <c r="A57" s="479"/>
      <c r="B57" s="479"/>
      <c r="C57" s="479"/>
      <c r="D57" s="240"/>
      <c r="E57" s="240"/>
      <c r="F57" s="242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2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</row>
    <row r="58" spans="1:34" s="235" customFormat="1" ht="36.75" customHeight="1">
      <c r="A58" s="479"/>
      <c r="B58" s="479"/>
      <c r="C58" s="479"/>
      <c r="D58" s="240"/>
      <c r="E58" s="240"/>
      <c r="F58" s="242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2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</row>
    <row r="59" spans="1:34" s="235" customFormat="1" ht="390.75" customHeight="1">
      <c r="A59" s="479"/>
      <c r="B59" s="479"/>
      <c r="C59" s="479"/>
      <c r="D59" s="240"/>
      <c r="E59" s="240"/>
      <c r="F59" s="242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2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</row>
    <row r="60" spans="1:34" ht="216.75" customHeight="1">
      <c r="A60" s="479"/>
      <c r="B60" s="479"/>
      <c r="C60" s="479"/>
      <c r="D60" s="240"/>
      <c r="E60" s="240"/>
      <c r="F60" s="242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2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</row>
    <row r="61" spans="1:34" s="235" customFormat="1" ht="33" customHeight="1">
      <c r="A61" s="479"/>
      <c r="B61" s="479"/>
      <c r="C61" s="479"/>
      <c r="D61" s="240"/>
      <c r="E61" s="240"/>
      <c r="F61" s="242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2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</row>
    <row r="62" spans="1:34" s="235" customFormat="1" ht="35.25" customHeight="1">
      <c r="A62" s="479"/>
      <c r="B62" s="479"/>
      <c r="C62" s="479"/>
      <c r="D62" s="240"/>
      <c r="E62" s="240"/>
      <c r="F62" s="242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2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</row>
    <row r="63" spans="1:34" s="235" customFormat="1" ht="34.5" customHeight="1">
      <c r="A63" s="244"/>
      <c r="B63" s="244"/>
      <c r="C63" s="244"/>
      <c r="D63" s="240"/>
      <c r="E63" s="240"/>
      <c r="F63" s="242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2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</row>
    <row r="64" spans="1:34" ht="17.25" customHeight="1">
      <c r="A64" s="244"/>
      <c r="B64" s="244"/>
      <c r="C64" s="244"/>
      <c r="D64" s="240"/>
      <c r="E64" s="240"/>
      <c r="F64" s="242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2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</row>
    <row r="65" spans="1:34" ht="78.75" customHeight="1">
      <c r="A65" s="244"/>
      <c r="B65" s="244"/>
      <c r="C65" s="244"/>
      <c r="D65" s="240"/>
      <c r="E65" s="240"/>
      <c r="F65" s="242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2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</row>
    <row r="66" spans="1:34" ht="35.25" customHeight="1">
      <c r="A66" s="244"/>
      <c r="B66" s="244"/>
      <c r="C66" s="244"/>
      <c r="D66" s="240"/>
      <c r="E66" s="240"/>
      <c r="F66" s="242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2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</row>
    <row r="67" spans="1:34" ht="32.25" customHeight="1">
      <c r="A67" s="244"/>
      <c r="B67" s="244"/>
      <c r="C67" s="244"/>
      <c r="D67" s="240"/>
      <c r="E67" s="240"/>
      <c r="F67" s="242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2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</row>
    <row r="68" spans="1:34" ht="41.25" customHeight="1">
      <c r="A68" s="244"/>
      <c r="B68" s="244"/>
      <c r="C68" s="244"/>
      <c r="D68" s="240"/>
      <c r="E68" s="240"/>
      <c r="F68" s="242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2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</row>
    <row r="69" spans="1:34" s="235" customFormat="1" ht="25.5" customHeight="1">
      <c r="A69" s="477"/>
      <c r="B69" s="477"/>
      <c r="C69" s="477"/>
      <c r="D69" s="240"/>
      <c r="E69" s="240"/>
      <c r="F69" s="242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2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</row>
    <row r="70" spans="1:34" s="235" customFormat="1" ht="26.25" customHeight="1">
      <c r="A70" s="477"/>
      <c r="B70" s="477"/>
      <c r="C70" s="477"/>
      <c r="D70" s="240"/>
      <c r="E70" s="240"/>
      <c r="F70" s="242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2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</row>
    <row r="71" spans="1:34" s="235" customFormat="1" ht="45.75" customHeight="1">
      <c r="A71" s="241"/>
      <c r="B71" s="241"/>
      <c r="C71" s="241"/>
      <c r="D71" s="240"/>
      <c r="E71" s="240"/>
      <c r="F71" s="242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2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</row>
    <row r="72" spans="1:34" ht="34.5" customHeight="1">
      <c r="A72" s="241"/>
      <c r="B72" s="241"/>
      <c r="C72" s="241"/>
      <c r="D72" s="240"/>
      <c r="E72" s="240"/>
      <c r="F72" s="242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2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</row>
    <row r="73" spans="1:34" ht="42.75" customHeight="1">
      <c r="A73" s="241"/>
      <c r="B73" s="241"/>
      <c r="C73" s="241"/>
      <c r="D73" s="240"/>
      <c r="E73" s="240"/>
      <c r="F73" s="242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2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</row>
    <row r="74" spans="1:34" ht="43.5" customHeight="1">
      <c r="A74" s="241"/>
      <c r="B74" s="241"/>
      <c r="C74" s="241"/>
      <c r="D74" s="240"/>
      <c r="E74" s="240"/>
      <c r="F74" s="242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2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</row>
    <row r="75" spans="1:34" s="235" customFormat="1" ht="29.25" customHeight="1">
      <c r="A75" s="241"/>
      <c r="B75" s="241"/>
      <c r="C75" s="241"/>
      <c r="D75" s="240"/>
      <c r="E75" s="240"/>
      <c r="F75" s="242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2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</row>
    <row r="76" spans="1:34" s="235" customFormat="1" ht="35.25" customHeight="1">
      <c r="A76" s="241"/>
      <c r="B76" s="241"/>
      <c r="C76" s="241"/>
      <c r="D76" s="240"/>
      <c r="E76" s="240"/>
      <c r="F76" s="242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2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</row>
    <row r="77" spans="1:34" s="235" customFormat="1" ht="31.5" customHeight="1">
      <c r="A77" s="477"/>
      <c r="B77" s="477"/>
      <c r="C77" s="477"/>
      <c r="D77" s="240"/>
      <c r="E77" s="240"/>
      <c r="F77" s="242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2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</row>
    <row r="78" spans="1:34" s="235" customFormat="1" ht="38.25" customHeight="1">
      <c r="A78" s="477"/>
      <c r="B78" s="477"/>
      <c r="C78" s="477"/>
      <c r="D78" s="240"/>
      <c r="E78" s="240"/>
      <c r="F78" s="242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2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</row>
    <row r="79" spans="1:34" s="235" customFormat="1" ht="102" customHeight="1">
      <c r="A79" s="477"/>
      <c r="B79" s="477"/>
      <c r="C79" s="477"/>
      <c r="D79" s="240"/>
      <c r="E79" s="240"/>
      <c r="F79" s="242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2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</row>
    <row r="80" spans="1:34" s="235" customFormat="1" ht="183" customHeight="1">
      <c r="A80" s="477"/>
      <c r="B80" s="477"/>
      <c r="C80" s="477"/>
      <c r="D80" s="240"/>
      <c r="E80" s="240"/>
      <c r="F80" s="242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2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</row>
    <row r="81" spans="1:34" s="235" customFormat="1" ht="96.75" customHeight="1">
      <c r="A81" s="477"/>
      <c r="B81" s="477"/>
      <c r="C81" s="477"/>
      <c r="D81" s="240"/>
      <c r="E81" s="240"/>
      <c r="F81" s="242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2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</row>
    <row r="82" spans="1:34" ht="144" customHeight="1">
      <c r="A82" s="477"/>
      <c r="B82" s="477"/>
      <c r="C82" s="477"/>
      <c r="D82" s="240"/>
      <c r="E82" s="240"/>
      <c r="F82" s="242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2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</row>
    <row r="83" spans="1:34" ht="213" customHeight="1">
      <c r="A83" s="477"/>
      <c r="B83" s="477"/>
      <c r="C83" s="477"/>
      <c r="D83" s="240"/>
      <c r="E83" s="240"/>
      <c r="F83" s="242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2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</row>
    <row r="84" spans="1:34" ht="182.25" customHeight="1">
      <c r="A84" s="477"/>
      <c r="B84" s="477"/>
      <c r="C84" s="477"/>
      <c r="D84" s="240"/>
      <c r="E84" s="240"/>
      <c r="F84" s="242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2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</row>
    <row r="85" spans="1:34" s="235" customFormat="1" ht="172.5" customHeight="1">
      <c r="A85" s="477"/>
      <c r="B85" s="477"/>
      <c r="C85" s="477"/>
      <c r="D85" s="240"/>
      <c r="E85" s="240"/>
      <c r="F85" s="242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2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</row>
    <row r="86" spans="1:34" ht="156" customHeight="1">
      <c r="A86" s="477"/>
      <c r="B86" s="477"/>
      <c r="C86" s="477"/>
      <c r="D86" s="240"/>
      <c r="E86" s="240"/>
      <c r="F86" s="242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2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</row>
    <row r="87" spans="1:34" ht="177" customHeight="1">
      <c r="A87" s="477"/>
      <c r="B87" s="477"/>
      <c r="C87" s="477"/>
      <c r="D87" s="240"/>
      <c r="E87" s="240"/>
      <c r="F87" s="242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2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</row>
    <row r="88" spans="1:34" ht="186.75" customHeight="1">
      <c r="A88" s="477"/>
      <c r="B88" s="477"/>
      <c r="C88" s="477"/>
      <c r="D88" s="240"/>
      <c r="E88" s="240"/>
      <c r="F88" s="242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2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</row>
    <row r="89" spans="1:34" ht="192.75" customHeight="1">
      <c r="A89" s="477"/>
      <c r="B89" s="477"/>
      <c r="C89" s="477"/>
      <c r="D89" s="240"/>
      <c r="E89" s="240"/>
      <c r="F89" s="242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2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</row>
    <row r="90" spans="1:34" ht="183" customHeight="1">
      <c r="A90" s="477"/>
      <c r="B90" s="477"/>
      <c r="C90" s="477"/>
      <c r="D90" s="240"/>
      <c r="E90" s="240"/>
      <c r="F90" s="242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2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</row>
    <row r="91" spans="1:34" ht="133.5" customHeight="1">
      <c r="A91" s="477"/>
      <c r="B91" s="477"/>
      <c r="C91" s="477"/>
      <c r="D91" s="240"/>
      <c r="E91" s="240"/>
      <c r="F91" s="242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2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</row>
    <row r="92" spans="1:34" ht="210.75" customHeight="1">
      <c r="A92" s="477"/>
      <c r="B92" s="477"/>
      <c r="C92" s="477"/>
      <c r="D92" s="240"/>
      <c r="E92" s="240"/>
      <c r="F92" s="242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2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</row>
    <row r="93" spans="1:34" ht="180" customHeight="1">
      <c r="A93" s="477"/>
      <c r="B93" s="477"/>
      <c r="C93" s="477"/>
      <c r="D93" s="240"/>
      <c r="E93" s="240"/>
      <c r="F93" s="242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2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</row>
    <row r="94" spans="1:34" ht="168.75" customHeight="1">
      <c r="A94" s="477"/>
      <c r="B94" s="477"/>
      <c r="C94" s="477"/>
      <c r="D94" s="240"/>
      <c r="E94" s="240"/>
      <c r="F94" s="242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2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</row>
    <row r="95" spans="1:34" ht="204" customHeight="1">
      <c r="A95" s="477"/>
      <c r="B95" s="477"/>
      <c r="C95" s="477"/>
      <c r="D95" s="240"/>
      <c r="E95" s="240"/>
      <c r="F95" s="242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2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</row>
    <row r="96" spans="1:34" ht="176.25" customHeight="1">
      <c r="A96" s="477"/>
      <c r="B96" s="477"/>
      <c r="C96" s="477"/>
      <c r="D96" s="240"/>
      <c r="E96" s="240"/>
      <c r="F96" s="242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2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</row>
    <row r="97" spans="1:34" ht="203.25" customHeight="1">
      <c r="A97" s="477"/>
      <c r="B97" s="477"/>
      <c r="C97" s="477"/>
      <c r="D97" s="240"/>
      <c r="E97" s="240"/>
      <c r="F97" s="242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2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</row>
    <row r="98" spans="1:34" ht="161.25" customHeight="1">
      <c r="A98" s="477"/>
      <c r="B98" s="477"/>
      <c r="C98" s="477"/>
      <c r="D98" s="240"/>
      <c r="E98" s="240"/>
      <c r="F98" s="242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2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</row>
    <row r="99" spans="1:34" ht="182.25" customHeight="1">
      <c r="A99" s="477"/>
      <c r="B99" s="477"/>
      <c r="C99" s="477"/>
      <c r="D99" s="240"/>
      <c r="E99" s="240"/>
      <c r="F99" s="242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2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</row>
    <row r="100" spans="1:34" ht="101.25" customHeight="1">
      <c r="A100" s="477"/>
      <c r="B100" s="477"/>
      <c r="C100" s="477"/>
      <c r="D100" s="240"/>
      <c r="E100" s="240"/>
      <c r="F100" s="242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2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</row>
    <row r="101" spans="1:34" ht="141" customHeight="1">
      <c r="A101" s="477"/>
      <c r="B101" s="477"/>
      <c r="C101" s="477"/>
      <c r="D101" s="240"/>
      <c r="E101" s="240"/>
      <c r="F101" s="242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2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</row>
    <row r="102" spans="1:34" ht="196.5" customHeight="1">
      <c r="A102" s="477"/>
      <c r="B102" s="477"/>
      <c r="C102" s="477"/>
      <c r="D102" s="240"/>
      <c r="E102" s="240"/>
      <c r="F102" s="242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2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</row>
    <row r="103" spans="1:34" ht="124.5" customHeight="1">
      <c r="A103" s="477"/>
      <c r="B103" s="477"/>
      <c r="C103" s="477"/>
      <c r="D103" s="240"/>
      <c r="E103" s="240"/>
      <c r="F103" s="242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2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</row>
    <row r="104" spans="1:34" ht="141" customHeight="1">
      <c r="A104" s="477"/>
      <c r="B104" s="477"/>
      <c r="C104" s="477"/>
      <c r="D104" s="240"/>
      <c r="E104" s="240"/>
      <c r="F104" s="242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2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</row>
    <row r="105" spans="1:34" ht="396.75" customHeight="1">
      <c r="A105" s="477"/>
      <c r="B105" s="477"/>
      <c r="C105" s="477"/>
      <c r="D105" s="240"/>
      <c r="E105" s="240"/>
      <c r="F105" s="242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2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</row>
    <row r="106" spans="1:34" ht="244.5" customHeight="1">
      <c r="A106" s="477"/>
      <c r="B106" s="477"/>
      <c r="C106" s="477"/>
      <c r="D106" s="240"/>
      <c r="E106" s="240"/>
      <c r="F106" s="242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2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</row>
    <row r="107" spans="1:34" ht="143.25" customHeight="1">
      <c r="A107" s="477"/>
      <c r="B107" s="477"/>
      <c r="C107" s="477"/>
      <c r="D107" s="240"/>
      <c r="E107" s="240"/>
      <c r="F107" s="242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2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</row>
    <row r="108" spans="1:34" ht="153" customHeight="1">
      <c r="A108" s="477"/>
      <c r="B108" s="477"/>
      <c r="C108" s="477"/>
      <c r="D108" s="240"/>
      <c r="E108" s="240"/>
      <c r="F108" s="242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2"/>
      <c r="S108" s="240"/>
      <c r="T108" s="240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</row>
    <row r="109" spans="1:34" ht="177" customHeight="1">
      <c r="A109" s="477"/>
      <c r="B109" s="477"/>
      <c r="C109" s="477"/>
      <c r="D109" s="240"/>
      <c r="E109" s="240"/>
      <c r="F109" s="242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2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0"/>
    </row>
    <row r="110" spans="1:34" ht="162" customHeight="1">
      <c r="A110" s="477"/>
      <c r="B110" s="477"/>
      <c r="C110" s="477"/>
      <c r="D110" s="240"/>
      <c r="E110" s="240"/>
      <c r="F110" s="242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2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</row>
    <row r="111" spans="1:34" ht="182.25" customHeight="1">
      <c r="A111" s="477"/>
      <c r="B111" s="477"/>
      <c r="C111" s="477"/>
      <c r="D111" s="240"/>
      <c r="E111" s="240"/>
      <c r="F111" s="242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2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</row>
    <row r="112" spans="1:34" ht="173.25" customHeight="1">
      <c r="A112" s="477"/>
      <c r="B112" s="477"/>
      <c r="C112" s="477"/>
      <c r="D112" s="240"/>
      <c r="E112" s="240"/>
      <c r="F112" s="242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2"/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</row>
    <row r="113" spans="1:34" ht="126" customHeight="1">
      <c r="A113" s="477"/>
      <c r="B113" s="477"/>
      <c r="C113" s="477"/>
      <c r="D113" s="240"/>
      <c r="E113" s="240"/>
      <c r="F113" s="242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2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</row>
    <row r="114" spans="1:34" ht="152.25" customHeight="1">
      <c r="A114" s="477"/>
      <c r="B114" s="477"/>
      <c r="C114" s="477"/>
      <c r="D114" s="240"/>
      <c r="E114" s="240"/>
      <c r="F114" s="242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2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</row>
    <row r="115" spans="1:34" ht="152.25" customHeight="1">
      <c r="A115" s="477"/>
      <c r="B115" s="477"/>
      <c r="C115" s="477"/>
      <c r="D115" s="240"/>
      <c r="E115" s="240"/>
      <c r="F115" s="242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2"/>
      <c r="S115" s="240"/>
      <c r="T115" s="240"/>
      <c r="U115" s="240"/>
      <c r="V115" s="240"/>
      <c r="W115" s="240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</row>
    <row r="116" spans="1:34" ht="152.25" customHeight="1">
      <c r="A116" s="477"/>
      <c r="B116" s="477"/>
      <c r="C116" s="477"/>
      <c r="D116" s="240"/>
      <c r="E116" s="240"/>
      <c r="F116" s="242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2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</row>
    <row r="117" spans="1:34" ht="177" customHeight="1">
      <c r="A117" s="245"/>
      <c r="B117" s="245"/>
      <c r="C117" s="245"/>
      <c r="D117" s="240"/>
      <c r="E117" s="240"/>
      <c r="F117" s="242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2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0"/>
      <c r="AF117" s="240"/>
      <c r="AG117" s="240"/>
      <c r="AH117" s="240"/>
    </row>
    <row r="118" spans="1:34" ht="111.75" customHeight="1">
      <c r="A118" s="477"/>
      <c r="B118" s="477"/>
      <c r="C118" s="477"/>
      <c r="D118" s="240"/>
      <c r="E118" s="240"/>
      <c r="F118" s="242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2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240"/>
      <c r="AG118" s="240"/>
      <c r="AH118" s="240"/>
    </row>
    <row r="119" spans="1:34" ht="68.25" customHeight="1">
      <c r="A119" s="477"/>
      <c r="B119" s="477"/>
      <c r="C119" s="477"/>
      <c r="D119" s="240"/>
      <c r="E119" s="240"/>
      <c r="F119" s="242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2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</row>
    <row r="120" spans="1:34" ht="110.25" customHeight="1">
      <c r="A120" s="477"/>
      <c r="B120" s="477"/>
      <c r="C120" s="477"/>
      <c r="D120" s="240"/>
      <c r="E120" s="240"/>
      <c r="F120" s="242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2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240"/>
      <c r="AG120" s="240"/>
      <c r="AH120" s="240"/>
    </row>
    <row r="121" spans="1:34" ht="134.25" customHeight="1">
      <c r="A121" s="477"/>
      <c r="B121" s="477"/>
      <c r="C121" s="477"/>
      <c r="D121" s="240"/>
      <c r="E121" s="240"/>
      <c r="F121" s="242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2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</row>
    <row r="122" spans="1:34" ht="165" customHeight="1">
      <c r="A122" s="477"/>
      <c r="B122" s="477"/>
      <c r="C122" s="477"/>
      <c r="D122" s="240"/>
      <c r="E122" s="240"/>
      <c r="F122" s="242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2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40"/>
      <c r="AF122" s="240"/>
      <c r="AG122" s="240"/>
      <c r="AH122" s="240"/>
    </row>
    <row r="123" spans="1:34" ht="146.25" customHeight="1">
      <c r="A123" s="477"/>
      <c r="B123" s="477"/>
      <c r="C123" s="477"/>
      <c r="D123" s="240"/>
      <c r="E123" s="240"/>
      <c r="F123" s="242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2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0"/>
    </row>
    <row r="124" spans="1:34" ht="109.5" customHeight="1">
      <c r="A124" s="477"/>
      <c r="B124" s="477"/>
      <c r="C124" s="477"/>
      <c r="D124" s="240"/>
      <c r="E124" s="240"/>
      <c r="F124" s="242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2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0"/>
    </row>
    <row r="125" spans="1:34" ht="138.75" customHeight="1">
      <c r="A125" s="477"/>
      <c r="B125" s="477"/>
      <c r="C125" s="477"/>
      <c r="D125" s="240"/>
      <c r="E125" s="240"/>
      <c r="F125" s="242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2"/>
      <c r="S125" s="240"/>
      <c r="T125" s="240"/>
      <c r="U125" s="240"/>
      <c r="V125" s="240"/>
      <c r="W125" s="240"/>
      <c r="X125" s="240"/>
      <c r="Y125" s="240"/>
      <c r="Z125" s="240"/>
      <c r="AA125" s="240"/>
      <c r="AB125" s="240"/>
      <c r="AC125" s="240"/>
      <c r="AD125" s="240"/>
      <c r="AE125" s="240"/>
      <c r="AF125" s="240"/>
      <c r="AG125" s="240"/>
      <c r="AH125" s="240"/>
    </row>
    <row r="126" spans="4:34" ht="15">
      <c r="D126" s="240"/>
      <c r="E126" s="240"/>
      <c r="F126" s="242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2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0"/>
    </row>
    <row r="127" spans="4:34" ht="15">
      <c r="D127" s="240"/>
      <c r="E127" s="240"/>
      <c r="F127" s="242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2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0"/>
      <c r="AG127" s="240"/>
      <c r="AH127" s="240"/>
    </row>
    <row r="128" spans="4:34" ht="15">
      <c r="D128" s="240"/>
      <c r="E128" s="240"/>
      <c r="F128" s="242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2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0"/>
    </row>
    <row r="129" spans="4:34" ht="15">
      <c r="D129" s="240"/>
      <c r="E129" s="240"/>
      <c r="F129" s="242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2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</row>
    <row r="130" spans="4:34" ht="15">
      <c r="D130" s="240"/>
      <c r="E130" s="240"/>
      <c r="F130" s="242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2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</row>
    <row r="131" spans="4:34" ht="15">
      <c r="D131" s="240"/>
      <c r="E131" s="240"/>
      <c r="F131" s="242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2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</row>
    <row r="132" spans="4:34" ht="15">
      <c r="D132" s="240"/>
      <c r="E132" s="240"/>
      <c r="F132" s="242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2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</row>
    <row r="133" spans="4:34" ht="15">
      <c r="D133" s="240"/>
      <c r="E133" s="240"/>
      <c r="F133" s="242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2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</row>
    <row r="134" spans="4:34" ht="15">
      <c r="D134" s="240"/>
      <c r="E134" s="240"/>
      <c r="F134" s="242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2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</row>
    <row r="135" spans="4:34" ht="15">
      <c r="D135" s="240"/>
      <c r="E135" s="240"/>
      <c r="F135" s="242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2"/>
      <c r="S135" s="240"/>
      <c r="T135" s="240"/>
      <c r="U135" s="240"/>
      <c r="V135" s="240"/>
      <c r="W135" s="240"/>
      <c r="X135" s="240"/>
      <c r="Y135" s="240"/>
      <c r="Z135" s="240"/>
      <c r="AA135" s="240"/>
      <c r="AB135" s="240"/>
      <c r="AC135" s="240"/>
      <c r="AD135" s="240"/>
      <c r="AE135" s="240"/>
      <c r="AF135" s="240"/>
      <c r="AG135" s="240"/>
      <c r="AH135" s="240"/>
    </row>
    <row r="136" spans="4:34" ht="15">
      <c r="D136" s="240"/>
      <c r="E136" s="240"/>
      <c r="F136" s="242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2"/>
      <c r="S136" s="240"/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/>
      <c r="AD136" s="240"/>
      <c r="AE136" s="240"/>
      <c r="AF136" s="240"/>
      <c r="AG136" s="240"/>
      <c r="AH136" s="240"/>
    </row>
    <row r="137" spans="4:34" ht="15">
      <c r="D137" s="240"/>
      <c r="E137" s="240"/>
      <c r="F137" s="242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2"/>
      <c r="S137" s="240"/>
      <c r="T137" s="240"/>
      <c r="U137" s="240"/>
      <c r="V137" s="240"/>
      <c r="W137" s="240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</row>
    <row r="138" spans="4:34" ht="15">
      <c r="D138" s="240"/>
      <c r="E138" s="240"/>
      <c r="F138" s="242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2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40"/>
      <c r="AF138" s="240"/>
      <c r="AG138" s="240"/>
      <c r="AH138" s="240"/>
    </row>
    <row r="139" spans="4:34" ht="15">
      <c r="D139" s="240"/>
      <c r="E139" s="240"/>
      <c r="F139" s="242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2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40"/>
      <c r="AF139" s="240"/>
      <c r="AG139" s="240"/>
      <c r="AH139" s="240"/>
    </row>
  </sheetData>
  <sheetProtection/>
  <mergeCells count="76">
    <mergeCell ref="A118:A125"/>
    <mergeCell ref="B118:B125"/>
    <mergeCell ref="C118:C125"/>
    <mergeCell ref="A107:A110"/>
    <mergeCell ref="B107:B110"/>
    <mergeCell ref="C107:C110"/>
    <mergeCell ref="A111:A116"/>
    <mergeCell ref="B111:B116"/>
    <mergeCell ref="C111:C116"/>
    <mergeCell ref="A96:A101"/>
    <mergeCell ref="B96:B101"/>
    <mergeCell ref="C96:C101"/>
    <mergeCell ref="A102:A106"/>
    <mergeCell ref="B102:B106"/>
    <mergeCell ref="C102:C106"/>
    <mergeCell ref="A88:A89"/>
    <mergeCell ref="B88:B89"/>
    <mergeCell ref="C88:C89"/>
    <mergeCell ref="A90:A95"/>
    <mergeCell ref="B90:B95"/>
    <mergeCell ref="C90:C95"/>
    <mergeCell ref="A79:A83"/>
    <mergeCell ref="B79:B83"/>
    <mergeCell ref="C79:C83"/>
    <mergeCell ref="A84:A87"/>
    <mergeCell ref="B84:B87"/>
    <mergeCell ref="C84:C87"/>
    <mergeCell ref="A69:A70"/>
    <mergeCell ref="B69:B70"/>
    <mergeCell ref="C69:C70"/>
    <mergeCell ref="A77:A78"/>
    <mergeCell ref="B77:B78"/>
    <mergeCell ref="C77:C78"/>
    <mergeCell ref="A56:A57"/>
    <mergeCell ref="B56:B57"/>
    <mergeCell ref="C56:C57"/>
    <mergeCell ref="A58:A62"/>
    <mergeCell ref="B58:B62"/>
    <mergeCell ref="C58:C62"/>
    <mergeCell ref="C30:C42"/>
    <mergeCell ref="A45:A50"/>
    <mergeCell ref="B45:B50"/>
    <mergeCell ref="C45:C50"/>
    <mergeCell ref="A51:A55"/>
    <mergeCell ref="B51:B55"/>
    <mergeCell ref="C51:C55"/>
    <mergeCell ref="H6:J8"/>
    <mergeCell ref="K6:Q8"/>
    <mergeCell ref="R6:R8"/>
    <mergeCell ref="S6:U8"/>
    <mergeCell ref="V6:Z8"/>
    <mergeCell ref="A10:A42"/>
    <mergeCell ref="B10:B42"/>
    <mergeCell ref="C10:C17"/>
    <mergeCell ref="C18:C22"/>
    <mergeCell ref="C23:C29"/>
    <mergeCell ref="AB4:AB5"/>
    <mergeCell ref="L5:P5"/>
    <mergeCell ref="Q5:V5"/>
    <mergeCell ref="W5:Z5"/>
    <mergeCell ref="A6:A9"/>
    <mergeCell ref="B6:B9"/>
    <mergeCell ref="C6:C9"/>
    <mergeCell ref="D6:D9"/>
    <mergeCell ref="E6:F8"/>
    <mergeCell ref="G6:G9"/>
    <mergeCell ref="A1:C3"/>
    <mergeCell ref="D1:W3"/>
    <mergeCell ref="X1:Z1"/>
    <mergeCell ref="X2:Z2"/>
    <mergeCell ref="X3:Z3"/>
    <mergeCell ref="A4:F5"/>
    <mergeCell ref="G4:K5"/>
    <mergeCell ref="L4:P4"/>
    <mergeCell ref="Q4:V4"/>
    <mergeCell ref="W4:Z4"/>
  </mergeCells>
  <conditionalFormatting sqref="N12:N17 N20:N21 N25:N30 N32:N42 N23">
    <cfRule type="containsText" priority="49" dxfId="1" operator="containsText" stopIfTrue="1" text="MUY ALTO">
      <formula>NOT(ISERROR(SEARCH("MUY ALTO",N12)))</formula>
    </cfRule>
    <cfRule type="containsText" priority="50" dxfId="1" operator="containsText" stopIfTrue="1" text="ALTO">
      <formula>NOT(ISERROR(SEARCH("ALTO",N12)))</formula>
    </cfRule>
    <cfRule type="containsText" priority="51" dxfId="0" operator="containsText" stopIfTrue="1" text="MEDIO">
      <formula>NOT(ISERROR(SEARCH("MEDIO",N12)))</formula>
    </cfRule>
    <cfRule type="containsText" priority="52" dxfId="3" operator="containsText" stopIfTrue="1" text="BAJO">
      <formula>NOT(ISERROR(SEARCH("BAJO",N12)))</formula>
    </cfRule>
  </conditionalFormatting>
  <conditionalFormatting sqref="N11">
    <cfRule type="containsText" priority="45" dxfId="1" operator="containsText" stopIfTrue="1" text="MUY ALTO">
      <formula>NOT(ISERROR(SEARCH("MUY ALTO",N11)))</formula>
    </cfRule>
    <cfRule type="containsText" priority="46" dxfId="1" operator="containsText" stopIfTrue="1" text="ALTO">
      <formula>NOT(ISERROR(SEARCH("ALTO",N11)))</formula>
    </cfRule>
    <cfRule type="containsText" priority="47" dxfId="0" operator="containsText" stopIfTrue="1" text="MEDIO">
      <formula>NOT(ISERROR(SEARCH("MEDIO",N11)))</formula>
    </cfRule>
    <cfRule type="containsText" priority="48" dxfId="3" operator="containsText" stopIfTrue="1" text="BAJO">
      <formula>NOT(ISERROR(SEARCH("BAJO",N11)))</formula>
    </cfRule>
  </conditionalFormatting>
  <conditionalFormatting sqref="N19">
    <cfRule type="containsText" priority="37" dxfId="1" operator="containsText" stopIfTrue="1" text="MUY ALTO">
      <formula>NOT(ISERROR(SEARCH("MUY ALTO",N19)))</formula>
    </cfRule>
    <cfRule type="containsText" priority="38" dxfId="1" operator="containsText" stopIfTrue="1" text="ALTO">
      <formula>NOT(ISERROR(SEARCH("ALTO",N19)))</formula>
    </cfRule>
    <cfRule type="containsText" priority="39" dxfId="0" operator="containsText" stopIfTrue="1" text="MEDIO">
      <formula>NOT(ISERROR(SEARCH("MEDIO",N19)))</formula>
    </cfRule>
    <cfRule type="containsText" priority="40" dxfId="3" operator="containsText" stopIfTrue="1" text="BAJO">
      <formula>NOT(ISERROR(SEARCH("BAJO",N19)))</formula>
    </cfRule>
  </conditionalFormatting>
  <conditionalFormatting sqref="N24">
    <cfRule type="containsText" priority="29" dxfId="1" operator="containsText" stopIfTrue="1" text="MUY ALTO">
      <formula>NOT(ISERROR(SEARCH("MUY ALTO",N24)))</formula>
    </cfRule>
    <cfRule type="containsText" priority="30" dxfId="1" operator="containsText" stopIfTrue="1" text="ALTO">
      <formula>NOT(ISERROR(SEARCH("ALTO",N24)))</formula>
    </cfRule>
    <cfRule type="containsText" priority="31" dxfId="0" operator="containsText" stopIfTrue="1" text="MEDIO">
      <formula>NOT(ISERROR(SEARCH("MEDIO",N24)))</formula>
    </cfRule>
    <cfRule type="containsText" priority="32" dxfId="3" operator="containsText" stopIfTrue="1" text="BAJO">
      <formula>NOT(ISERROR(SEARCH("BAJO",N24)))</formula>
    </cfRule>
  </conditionalFormatting>
  <conditionalFormatting sqref="N31">
    <cfRule type="containsText" priority="21" dxfId="1" operator="containsText" stopIfTrue="1" text="MUY ALTO">
      <formula>NOT(ISERROR(SEARCH("MUY ALTO",N31)))</formula>
    </cfRule>
    <cfRule type="containsText" priority="22" dxfId="1" operator="containsText" stopIfTrue="1" text="ALTO">
      <formula>NOT(ISERROR(SEARCH("ALTO",N31)))</formula>
    </cfRule>
    <cfRule type="containsText" priority="23" dxfId="0" operator="containsText" stopIfTrue="1" text="MEDIO">
      <formula>NOT(ISERROR(SEARCH("MEDIO",N31)))</formula>
    </cfRule>
    <cfRule type="containsText" priority="24" dxfId="3" operator="containsText" stopIfTrue="1" text="BAJO">
      <formula>NOT(ISERROR(SEARCH("BAJO",N31)))</formula>
    </cfRule>
  </conditionalFormatting>
  <conditionalFormatting sqref="N10">
    <cfRule type="containsText" priority="9" dxfId="3" operator="containsText" stopIfTrue="1" text="BAJO">
      <formula>NOT(ISERROR(SEARCH("BAJO",N10)))</formula>
    </cfRule>
    <cfRule type="containsText" priority="10" dxfId="1" operator="containsText" stopIfTrue="1" text="MUY ALTO">
      <formula>NOT(ISERROR(SEARCH("MUY ALTO",N10)))</formula>
    </cfRule>
    <cfRule type="containsText" priority="11" dxfId="1" operator="containsText" stopIfTrue="1" text="ALTO">
      <formula>NOT(ISERROR(SEARCH("ALTO",N10)))</formula>
    </cfRule>
    <cfRule type="containsText" priority="12" dxfId="0" operator="containsText" stopIfTrue="1" text="MEDIO">
      <formula>NOT(ISERROR(SEARCH("MEDIO",N10)))</formula>
    </cfRule>
  </conditionalFormatting>
  <conditionalFormatting sqref="N18">
    <cfRule type="containsText" priority="5" dxfId="3" operator="containsText" stopIfTrue="1" text="BAJO">
      <formula>NOT(ISERROR(SEARCH("BAJO",N18)))</formula>
    </cfRule>
    <cfRule type="containsText" priority="6" dxfId="1" operator="containsText" stopIfTrue="1" text="MUY ALTO">
      <formula>NOT(ISERROR(SEARCH("MUY ALTO",N18)))</formula>
    </cfRule>
    <cfRule type="containsText" priority="7" dxfId="1" operator="containsText" stopIfTrue="1" text="ALTO">
      <formula>NOT(ISERROR(SEARCH("ALTO",N18)))</formula>
    </cfRule>
    <cfRule type="containsText" priority="8" dxfId="0" operator="containsText" stopIfTrue="1" text="MEDIO">
      <formula>NOT(ISERROR(SEARCH("MEDIO",N18)))</formula>
    </cfRule>
  </conditionalFormatting>
  <conditionalFormatting sqref="N22">
    <cfRule type="containsText" priority="1" dxfId="1" operator="containsText" stopIfTrue="1" text="MUY ALTO">
      <formula>NOT(ISERROR(SEARCH("MUY ALTO",N22)))</formula>
    </cfRule>
    <cfRule type="containsText" priority="2" dxfId="1" operator="containsText" stopIfTrue="1" text="ALTO">
      <formula>NOT(ISERROR(SEARCH("ALTO",N22)))</formula>
    </cfRule>
    <cfRule type="containsText" priority="3" dxfId="0" operator="containsText" stopIfTrue="1" text="MEDIO">
      <formula>NOT(ISERROR(SEARCH("MEDIO",N22)))</formula>
    </cfRule>
    <cfRule type="containsText" priority="4" dxfId="3" operator="containsText" stopIfTrue="1" text="BAJO">
      <formula>NOT(ISERROR(SEARCH("BAJO",N22)))</formula>
    </cfRule>
  </conditionalFormatting>
  <dataValidations count="5">
    <dataValidation type="list" allowBlank="1" showInputMessage="1" showErrorMessage="1" promptTitle="NIVEL DE RIESGO" prompt="I  entre 4000-600&#10;II entre 500-150&#10;III entre 120-40&#10;IV si es igual a 20" sqref="Q10:Q42">
      <formula1>"I,II,III,IV"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M10 M18 O10:O42">
      <formula1>"100,60,25,10"</formula1>
      <formula2>0</formula2>
    </dataValidation>
    <dataValidation type="list" allowBlank="1" showInputMessage="1" showErrorMessage="1" prompt="Si 40&lt;NP&lt;24, Muy alto (A)&#10;Si 20&lt;NP&lt;10, Alto (A)&#10;Si 8&lt;NP&lt;6, Medio (M)&#10;Si 4&lt;NP&lt;2, Bajo (B)" sqref="L10 N11:N17 L18 N19:N42">
      <formula1>"Muy alto (MA),Alto (A),Medio (M),Bajo (B)"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37:L39 L15:L17 L19:L35">
      <formula1>"4,3,2,1"</formula1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3:L14 L36 L40:L42">
      <formula1>"4,3,2,1"</formula1>
      <formula2>0</formula2>
    </dataValidation>
  </dataValidations>
  <printOptions/>
  <pageMargins left="0.7" right="0.7" top="0.75" bottom="0.75" header="0.3" footer="0.3"/>
  <pageSetup horizontalDpi="360" verticalDpi="360" orientation="portrait" scale="1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AB22"/>
  <sheetViews>
    <sheetView view="pageBreakPreview" zoomScale="55" zoomScaleNormal="80" zoomScaleSheetLayoutView="55" zoomScalePageLayoutView="0" workbookViewId="0" topLeftCell="A1">
      <selection activeCell="X3" sqref="X3:Z3"/>
    </sheetView>
  </sheetViews>
  <sheetFormatPr defaultColWidth="11.421875" defaultRowHeight="15"/>
  <cols>
    <col min="1" max="1" width="9.00390625" style="2" customWidth="1"/>
    <col min="2" max="2" width="12.8515625" style="2" customWidth="1"/>
    <col min="3" max="3" width="10.8515625" style="2" customWidth="1"/>
    <col min="4" max="4" width="18.7109375" style="2" customWidth="1"/>
    <col min="5" max="5" width="11.7109375" style="2" customWidth="1"/>
    <col min="6" max="6" width="24.28125" style="2" customWidth="1"/>
    <col min="7" max="7" width="30.7109375" style="2" customWidth="1"/>
    <col min="8" max="8" width="11.00390625" style="2" customWidth="1"/>
    <col min="9" max="9" width="29.8515625" style="2" customWidth="1"/>
    <col min="10" max="10" width="12.140625" style="2" customWidth="1"/>
    <col min="11" max="11" width="3.421875" style="2" bestFit="1" customWidth="1"/>
    <col min="12" max="12" width="5.28125" style="2" bestFit="1" customWidth="1"/>
    <col min="13" max="13" width="7.00390625" style="2" bestFit="1" customWidth="1"/>
    <col min="14" max="14" width="12.28125" style="2" bestFit="1" customWidth="1"/>
    <col min="15" max="15" width="5.00390625" style="2" bestFit="1" customWidth="1"/>
    <col min="16" max="16" width="5.7109375" style="2" bestFit="1" customWidth="1"/>
    <col min="17" max="17" width="5.28125" style="2" bestFit="1" customWidth="1"/>
    <col min="18" max="18" width="10.140625" style="2" customWidth="1"/>
    <col min="19" max="19" width="26.28125" style="2" customWidth="1"/>
    <col min="20" max="20" width="19.7109375" style="2" customWidth="1"/>
    <col min="21" max="21" width="10.421875" style="2" customWidth="1"/>
    <col min="22" max="22" width="15.140625" style="2" customWidth="1"/>
    <col min="23" max="23" width="22.28125" style="2" customWidth="1"/>
    <col min="24" max="24" width="18.28125" style="2" customWidth="1"/>
    <col min="25" max="25" width="23.421875" style="2" customWidth="1"/>
    <col min="26" max="26" width="16.8515625" style="3" customWidth="1"/>
    <col min="27" max="27" width="26.140625" style="2" customWidth="1"/>
    <col min="28" max="28" width="19.421875" style="2" customWidth="1"/>
    <col min="29" max="16384" width="11.421875" style="2" customWidth="1"/>
  </cols>
  <sheetData>
    <row r="1" spans="1:26" s="127" customFormat="1" ht="52.5" customHeight="1">
      <c r="A1" s="440"/>
      <c r="B1" s="441"/>
      <c r="C1" s="441"/>
      <c r="D1" s="301" t="s">
        <v>744</v>
      </c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293" t="s">
        <v>38</v>
      </c>
      <c r="Y1" s="293"/>
      <c r="Z1" s="293"/>
    </row>
    <row r="2" spans="1:26" s="127" customFormat="1" ht="52.5" customHeight="1">
      <c r="A2" s="442"/>
      <c r="B2" s="294"/>
      <c r="C2" s="294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293" t="s">
        <v>375</v>
      </c>
      <c r="Y2" s="293"/>
      <c r="Z2" s="293"/>
    </row>
    <row r="3" spans="1:26" s="127" customFormat="1" ht="52.5" customHeight="1">
      <c r="A3" s="442"/>
      <c r="B3" s="294"/>
      <c r="C3" s="294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293" t="s">
        <v>757</v>
      </c>
      <c r="Y3" s="293"/>
      <c r="Z3" s="293"/>
    </row>
    <row r="4" spans="1:26" s="127" customFormat="1" ht="12.75" customHeight="1">
      <c r="A4" s="443" t="s">
        <v>414</v>
      </c>
      <c r="B4" s="444"/>
      <c r="C4" s="444"/>
      <c r="D4" s="444"/>
      <c r="E4" s="444"/>
      <c r="F4" s="444"/>
      <c r="G4" s="447" t="s">
        <v>377</v>
      </c>
      <c r="H4" s="448"/>
      <c r="I4" s="448"/>
      <c r="J4" s="448"/>
      <c r="K4" s="449"/>
      <c r="L4" s="295" t="s">
        <v>0</v>
      </c>
      <c r="M4" s="295"/>
      <c r="N4" s="295"/>
      <c r="O4" s="295"/>
      <c r="P4" s="295"/>
      <c r="Q4" s="453" t="s">
        <v>378</v>
      </c>
      <c r="R4" s="454"/>
      <c r="S4" s="454"/>
      <c r="T4" s="454"/>
      <c r="U4" s="454"/>
      <c r="V4" s="455"/>
      <c r="W4" s="295" t="s">
        <v>379</v>
      </c>
      <c r="X4" s="295"/>
      <c r="Y4" s="295"/>
      <c r="Z4" s="295"/>
    </row>
    <row r="5" spans="1:26" s="127" customFormat="1" ht="15" customHeight="1">
      <c r="A5" s="445"/>
      <c r="B5" s="446"/>
      <c r="C5" s="446"/>
      <c r="D5" s="446"/>
      <c r="E5" s="446"/>
      <c r="F5" s="446"/>
      <c r="G5" s="450"/>
      <c r="H5" s="451"/>
      <c r="I5" s="451"/>
      <c r="J5" s="451"/>
      <c r="K5" s="452"/>
      <c r="L5" s="304" t="s">
        <v>380</v>
      </c>
      <c r="M5" s="304"/>
      <c r="N5" s="304"/>
      <c r="O5" s="304"/>
      <c r="P5" s="304"/>
      <c r="Q5" s="456" t="s">
        <v>381</v>
      </c>
      <c r="R5" s="457"/>
      <c r="S5" s="457"/>
      <c r="T5" s="457"/>
      <c r="U5" s="457"/>
      <c r="V5" s="458"/>
      <c r="W5" s="306" t="s">
        <v>382</v>
      </c>
      <c r="X5" s="306"/>
      <c r="Y5" s="306"/>
      <c r="Z5" s="306"/>
    </row>
    <row r="6" spans="1:26" s="131" customFormat="1" ht="61.5" customHeight="1">
      <c r="A6" s="493" t="s">
        <v>259</v>
      </c>
      <c r="B6" s="494" t="s">
        <v>390</v>
      </c>
      <c r="C6" s="493" t="s">
        <v>139</v>
      </c>
      <c r="D6" s="496" t="s">
        <v>391</v>
      </c>
      <c r="E6" s="481" t="s">
        <v>384</v>
      </c>
      <c r="F6" s="482"/>
      <c r="G6" s="493" t="s">
        <v>385</v>
      </c>
      <c r="H6" s="481" t="s">
        <v>147</v>
      </c>
      <c r="I6" s="482"/>
      <c r="J6" s="483"/>
      <c r="K6" s="481" t="s">
        <v>386</v>
      </c>
      <c r="L6" s="482"/>
      <c r="M6" s="482"/>
      <c r="N6" s="482"/>
      <c r="O6" s="482"/>
      <c r="P6" s="482"/>
      <c r="Q6" s="483"/>
      <c r="R6" s="490" t="s">
        <v>387</v>
      </c>
      <c r="S6" s="481" t="s">
        <v>388</v>
      </c>
      <c r="T6" s="482"/>
      <c r="U6" s="483"/>
      <c r="V6" s="481" t="s">
        <v>389</v>
      </c>
      <c r="W6" s="482"/>
      <c r="X6" s="482"/>
      <c r="Y6" s="482"/>
      <c r="Z6" s="483"/>
    </row>
    <row r="7" spans="1:26" s="131" customFormat="1" ht="61.5" customHeight="1">
      <c r="A7" s="493"/>
      <c r="B7" s="495"/>
      <c r="C7" s="493"/>
      <c r="D7" s="497"/>
      <c r="E7" s="484"/>
      <c r="F7" s="485"/>
      <c r="G7" s="493"/>
      <c r="H7" s="484"/>
      <c r="I7" s="485"/>
      <c r="J7" s="486"/>
      <c r="K7" s="484"/>
      <c r="L7" s="485"/>
      <c r="M7" s="485"/>
      <c r="N7" s="485"/>
      <c r="O7" s="485"/>
      <c r="P7" s="485"/>
      <c r="Q7" s="486"/>
      <c r="R7" s="491"/>
      <c r="S7" s="484"/>
      <c r="T7" s="485"/>
      <c r="U7" s="486"/>
      <c r="V7" s="484"/>
      <c r="W7" s="485"/>
      <c r="X7" s="485"/>
      <c r="Y7" s="485"/>
      <c r="Z7" s="486"/>
    </row>
    <row r="8" spans="1:26" s="131" customFormat="1" ht="61.5" customHeight="1">
      <c r="A8" s="493"/>
      <c r="B8" s="495"/>
      <c r="C8" s="493"/>
      <c r="D8" s="497"/>
      <c r="E8" s="487"/>
      <c r="F8" s="488"/>
      <c r="G8" s="493"/>
      <c r="H8" s="487"/>
      <c r="I8" s="488"/>
      <c r="J8" s="489"/>
      <c r="K8" s="487"/>
      <c r="L8" s="488"/>
      <c r="M8" s="488"/>
      <c r="N8" s="488"/>
      <c r="O8" s="488"/>
      <c r="P8" s="488"/>
      <c r="Q8" s="489"/>
      <c r="R8" s="492"/>
      <c r="S8" s="487"/>
      <c r="T8" s="488"/>
      <c r="U8" s="489"/>
      <c r="V8" s="487"/>
      <c r="W8" s="488"/>
      <c r="X8" s="488"/>
      <c r="Y8" s="488"/>
      <c r="Z8" s="489"/>
    </row>
    <row r="9" spans="1:26" s="136" customFormat="1" ht="111" customHeight="1">
      <c r="A9" s="494"/>
      <c r="B9" s="495"/>
      <c r="C9" s="494"/>
      <c r="D9" s="497"/>
      <c r="E9" s="150" t="s">
        <v>392</v>
      </c>
      <c r="F9" s="150" t="s">
        <v>393</v>
      </c>
      <c r="G9" s="494"/>
      <c r="H9" s="150" t="s">
        <v>394</v>
      </c>
      <c r="I9" s="150" t="s">
        <v>51</v>
      </c>
      <c r="J9" s="150" t="s">
        <v>148</v>
      </c>
      <c r="K9" s="150" t="s">
        <v>150</v>
      </c>
      <c r="L9" s="156" t="s">
        <v>395</v>
      </c>
      <c r="M9" s="156" t="s">
        <v>396</v>
      </c>
      <c r="N9" s="156" t="s">
        <v>397</v>
      </c>
      <c r="O9" s="156" t="s">
        <v>154</v>
      </c>
      <c r="P9" s="156" t="s">
        <v>398</v>
      </c>
      <c r="Q9" s="156" t="s">
        <v>399</v>
      </c>
      <c r="R9" s="157" t="s">
        <v>400</v>
      </c>
      <c r="S9" s="150" t="s">
        <v>401</v>
      </c>
      <c r="T9" s="158" t="s">
        <v>402</v>
      </c>
      <c r="U9" s="156" t="s">
        <v>403</v>
      </c>
      <c r="V9" s="150" t="s">
        <v>404</v>
      </c>
      <c r="W9" s="158" t="s">
        <v>405</v>
      </c>
      <c r="X9" s="150" t="s">
        <v>406</v>
      </c>
      <c r="Y9" s="150" t="s">
        <v>407</v>
      </c>
      <c r="Z9" s="150" t="s">
        <v>408</v>
      </c>
    </row>
    <row r="10" spans="1:28" s="63" customFormat="1" ht="133.5" customHeight="1">
      <c r="A10" s="480" t="s">
        <v>332</v>
      </c>
      <c r="B10" s="480" t="s">
        <v>354</v>
      </c>
      <c r="C10" s="480" t="s">
        <v>355</v>
      </c>
      <c r="D10" s="137" t="s">
        <v>409</v>
      </c>
      <c r="E10" s="138" t="s">
        <v>291</v>
      </c>
      <c r="F10" s="120" t="s">
        <v>189</v>
      </c>
      <c r="G10" s="121" t="s">
        <v>337</v>
      </c>
      <c r="H10" s="121" t="s">
        <v>67</v>
      </c>
      <c r="I10" s="121" t="s">
        <v>67</v>
      </c>
      <c r="J10" s="121" t="s">
        <v>67</v>
      </c>
      <c r="K10" s="122">
        <v>2</v>
      </c>
      <c r="L10" s="153">
        <v>3</v>
      </c>
      <c r="M10" s="120">
        <f aca="true" t="shared" si="0" ref="M10:M16">K10*L10</f>
        <v>6</v>
      </c>
      <c r="N10" s="155" t="str">
        <f>IF(M10&gt;24,"MUY U15ALTO",IF(M10&gt;10,"ALTO",IF(M10&gt;5,"MEDIO","BAJO")))</f>
        <v>MEDIO</v>
      </c>
      <c r="O10" s="120">
        <v>10</v>
      </c>
      <c r="P10" s="152">
        <f aca="true" t="shared" si="1" ref="P10:P16">M10*O10</f>
        <v>60</v>
      </c>
      <c r="Q10" s="139" t="s">
        <v>413</v>
      </c>
      <c r="R10" s="140" t="str">
        <f aca="true" t="shared" si="2" ref="R10:R16">IF(Q10="I","No aceptable",IF(Q10="II","No aceptable o Aceptable con control específico",IF(Q10="III","Mejorable",IF(Q10="IV","Aceptable"))))</f>
        <v>Mejorable</v>
      </c>
      <c r="S10" s="123">
        <v>1</v>
      </c>
      <c r="T10" s="121" t="s">
        <v>338</v>
      </c>
      <c r="U10" s="121"/>
      <c r="V10" s="121" t="s">
        <v>419</v>
      </c>
      <c r="W10" s="121" t="s">
        <v>419</v>
      </c>
      <c r="X10" s="120" t="s">
        <v>340</v>
      </c>
      <c r="Y10" s="121" t="s">
        <v>419</v>
      </c>
      <c r="Z10" s="124" t="s">
        <v>339</v>
      </c>
      <c r="AB10" s="113"/>
    </row>
    <row r="11" spans="1:26" s="141" customFormat="1" ht="334.5" customHeight="1">
      <c r="A11" s="480"/>
      <c r="B11" s="480"/>
      <c r="C11" s="480"/>
      <c r="D11" s="498" t="s">
        <v>409</v>
      </c>
      <c r="E11" s="138" t="s">
        <v>291</v>
      </c>
      <c r="F11" s="138" t="s">
        <v>372</v>
      </c>
      <c r="G11" s="138" t="s">
        <v>410</v>
      </c>
      <c r="H11" s="138" t="s">
        <v>411</v>
      </c>
      <c r="I11" s="138" t="s">
        <v>373</v>
      </c>
      <c r="J11" s="138" t="s">
        <v>412</v>
      </c>
      <c r="K11" s="138">
        <v>2</v>
      </c>
      <c r="L11" s="138">
        <v>4</v>
      </c>
      <c r="M11" s="138">
        <f>K11*L11</f>
        <v>8</v>
      </c>
      <c r="N11" s="138" t="str">
        <f>IF(M11&gt;20,"Muy Alto (MA)",IF(M11&gt;10,"ALTO",IF(M11&gt;5,"MEDIO","BAJO")))</f>
        <v>MEDIO</v>
      </c>
      <c r="O11" s="138">
        <v>25</v>
      </c>
      <c r="P11" s="138">
        <f>M11*O11</f>
        <v>200</v>
      </c>
      <c r="Q11" s="151" t="s">
        <v>415</v>
      </c>
      <c r="R11" s="140" t="str">
        <f t="shared" si="2"/>
        <v>No aceptable o Aceptable con control específico</v>
      </c>
      <c r="S11" s="138">
        <v>434</v>
      </c>
      <c r="T11" s="145" t="s">
        <v>645</v>
      </c>
      <c r="U11" s="145" t="s">
        <v>409</v>
      </c>
      <c r="V11" s="146" t="s">
        <v>749</v>
      </c>
      <c r="W11" s="146" t="s">
        <v>750</v>
      </c>
      <c r="X11" s="138" t="s">
        <v>419</v>
      </c>
      <c r="Y11" s="147" t="s">
        <v>751</v>
      </c>
      <c r="Z11" s="147" t="s">
        <v>374</v>
      </c>
    </row>
    <row r="12" spans="1:28" s="63" customFormat="1" ht="108" customHeight="1">
      <c r="A12" s="480"/>
      <c r="B12" s="480"/>
      <c r="C12" s="480"/>
      <c r="D12" s="137" t="s">
        <v>409</v>
      </c>
      <c r="E12" s="138" t="s">
        <v>291</v>
      </c>
      <c r="F12" s="121" t="s">
        <v>353</v>
      </c>
      <c r="G12" s="114" t="s">
        <v>270</v>
      </c>
      <c r="H12" s="121" t="s">
        <v>67</v>
      </c>
      <c r="I12" s="121" t="s">
        <v>67</v>
      </c>
      <c r="J12" s="121" t="s">
        <v>67</v>
      </c>
      <c r="K12" s="123">
        <v>2</v>
      </c>
      <c r="L12" s="120">
        <v>2</v>
      </c>
      <c r="M12" s="120">
        <f t="shared" si="0"/>
        <v>4</v>
      </c>
      <c r="N12" s="155" t="str">
        <f>IF(M12&gt;24,"MUY U15ALTO",IF(M12&gt;10,"ALTO",IF(M12&gt;5,"MEDIO","BAJO")))</f>
        <v>BAJO</v>
      </c>
      <c r="O12" s="120">
        <v>10</v>
      </c>
      <c r="P12" s="152">
        <f t="shared" si="1"/>
        <v>40</v>
      </c>
      <c r="Q12" s="139" t="s">
        <v>413</v>
      </c>
      <c r="R12" s="140" t="str">
        <f t="shared" si="2"/>
        <v>Mejorable</v>
      </c>
      <c r="S12" s="123">
        <v>1</v>
      </c>
      <c r="T12" s="121" t="s">
        <v>272</v>
      </c>
      <c r="U12" s="121"/>
      <c r="V12" s="121" t="s">
        <v>419</v>
      </c>
      <c r="W12" s="121" t="s">
        <v>419</v>
      </c>
      <c r="X12" s="121" t="s">
        <v>419</v>
      </c>
      <c r="Y12" s="120" t="s">
        <v>273</v>
      </c>
      <c r="Z12" s="121" t="s">
        <v>419</v>
      </c>
      <c r="AB12" s="113"/>
    </row>
    <row r="13" spans="1:28" s="63" customFormat="1" ht="138.75" customHeight="1">
      <c r="A13" s="480"/>
      <c r="B13" s="480"/>
      <c r="C13" s="480"/>
      <c r="D13" s="137" t="s">
        <v>409</v>
      </c>
      <c r="E13" s="120" t="s">
        <v>68</v>
      </c>
      <c r="F13" s="114" t="s">
        <v>356</v>
      </c>
      <c r="G13" s="121" t="s">
        <v>316</v>
      </c>
      <c r="H13" s="121" t="s">
        <v>67</v>
      </c>
      <c r="I13" s="114" t="s">
        <v>747</v>
      </c>
      <c r="J13" s="121" t="s">
        <v>67</v>
      </c>
      <c r="K13" s="123">
        <v>2</v>
      </c>
      <c r="L13" s="120">
        <v>4</v>
      </c>
      <c r="M13" s="120">
        <f t="shared" si="0"/>
        <v>8</v>
      </c>
      <c r="N13" s="155" t="str">
        <f>IF(M13&gt;20,"MUY ALTO",IF(M13&gt;10,"ALTO",IF(M13&gt;5,"MEDIO","BAJO")))</f>
        <v>MEDIO</v>
      </c>
      <c r="O13" s="120">
        <v>10</v>
      </c>
      <c r="P13" s="152">
        <f t="shared" si="1"/>
        <v>80</v>
      </c>
      <c r="Q13" s="139" t="s">
        <v>413</v>
      </c>
      <c r="R13" s="140" t="str">
        <f t="shared" si="2"/>
        <v>Mejorable</v>
      </c>
      <c r="S13" s="123">
        <v>1</v>
      </c>
      <c r="T13" s="121" t="s">
        <v>316</v>
      </c>
      <c r="U13" s="121"/>
      <c r="V13" s="121" t="s">
        <v>419</v>
      </c>
      <c r="W13" s="121" t="s">
        <v>419</v>
      </c>
      <c r="X13" s="121" t="s">
        <v>419</v>
      </c>
      <c r="Y13" s="120" t="s">
        <v>349</v>
      </c>
      <c r="Z13" s="121" t="s">
        <v>419</v>
      </c>
      <c r="AB13" s="113"/>
    </row>
    <row r="14" spans="1:28" s="63" customFormat="1" ht="123.75" customHeight="1">
      <c r="A14" s="480"/>
      <c r="B14" s="480"/>
      <c r="C14" s="480"/>
      <c r="D14" s="137" t="s">
        <v>409</v>
      </c>
      <c r="E14" s="120" t="s">
        <v>135</v>
      </c>
      <c r="F14" s="121" t="s">
        <v>357</v>
      </c>
      <c r="G14" s="121" t="s">
        <v>358</v>
      </c>
      <c r="H14" s="121" t="s">
        <v>67</v>
      </c>
      <c r="I14" s="121" t="s">
        <v>67</v>
      </c>
      <c r="J14" s="121" t="s">
        <v>67</v>
      </c>
      <c r="K14" s="123">
        <v>2</v>
      </c>
      <c r="L14" s="120">
        <v>4</v>
      </c>
      <c r="M14" s="120">
        <f t="shared" si="0"/>
        <v>8</v>
      </c>
      <c r="N14" s="155" t="str">
        <f>IF(M14&gt;20,"MUY ALTO",IF(M14&gt;10,"ALTO",IF(M14&gt;5,"MEDIO","BAJO")))</f>
        <v>MEDIO</v>
      </c>
      <c r="O14" s="120">
        <v>25</v>
      </c>
      <c r="P14" s="152">
        <f t="shared" si="1"/>
        <v>200</v>
      </c>
      <c r="Q14" s="139" t="s">
        <v>415</v>
      </c>
      <c r="R14" s="140" t="str">
        <f t="shared" si="2"/>
        <v>No aceptable o Aceptable con control específico</v>
      </c>
      <c r="S14" s="123">
        <v>1</v>
      </c>
      <c r="T14" s="121" t="s">
        <v>280</v>
      </c>
      <c r="U14" s="121"/>
      <c r="V14" s="121" t="s">
        <v>419</v>
      </c>
      <c r="W14" s="121" t="s">
        <v>419</v>
      </c>
      <c r="X14" s="121" t="s">
        <v>419</v>
      </c>
      <c r="Y14" s="120" t="s">
        <v>346</v>
      </c>
      <c r="Z14" s="121" t="s">
        <v>419</v>
      </c>
      <c r="AB14" s="113"/>
    </row>
    <row r="15" spans="1:28" s="63" customFormat="1" ht="147" customHeight="1">
      <c r="A15" s="480"/>
      <c r="B15" s="480"/>
      <c r="C15" s="480"/>
      <c r="D15" s="137" t="s">
        <v>409</v>
      </c>
      <c r="E15" s="120" t="s">
        <v>254</v>
      </c>
      <c r="F15" s="120" t="s">
        <v>347</v>
      </c>
      <c r="G15" s="121" t="s">
        <v>255</v>
      </c>
      <c r="H15" s="121" t="s">
        <v>67</v>
      </c>
      <c r="I15" s="121" t="s">
        <v>67</v>
      </c>
      <c r="J15" s="121" t="s">
        <v>67</v>
      </c>
      <c r="K15" s="122">
        <v>2</v>
      </c>
      <c r="L15" s="153">
        <v>4</v>
      </c>
      <c r="M15" s="120">
        <f t="shared" si="0"/>
        <v>8</v>
      </c>
      <c r="N15" s="155" t="str">
        <f>IF(M15&gt;24,"MUY U15ALTO",IF(M15&gt;10,"ALTO",IF(M15&gt;5,"MEDIO","BAJO")))</f>
        <v>MEDIO</v>
      </c>
      <c r="O15" s="120">
        <v>25</v>
      </c>
      <c r="P15" s="152">
        <f t="shared" si="1"/>
        <v>200</v>
      </c>
      <c r="Q15" s="139" t="s">
        <v>415</v>
      </c>
      <c r="R15" s="140" t="str">
        <f t="shared" si="2"/>
        <v>No aceptable o Aceptable con control específico</v>
      </c>
      <c r="S15" s="123">
        <v>1</v>
      </c>
      <c r="T15" s="121" t="s">
        <v>306</v>
      </c>
      <c r="U15" s="121"/>
      <c r="V15" s="121" t="s">
        <v>419</v>
      </c>
      <c r="W15" s="121" t="s">
        <v>419</v>
      </c>
      <c r="X15" s="121" t="s">
        <v>419</v>
      </c>
      <c r="Y15" s="120" t="s">
        <v>307</v>
      </c>
      <c r="Z15" s="121" t="s">
        <v>419</v>
      </c>
      <c r="AB15" s="113"/>
    </row>
    <row r="16" spans="1:28" ht="95.25" customHeight="1">
      <c r="A16" s="480"/>
      <c r="B16" s="480"/>
      <c r="C16" s="480"/>
      <c r="D16" s="137" t="s">
        <v>146</v>
      </c>
      <c r="E16" s="120" t="s">
        <v>252</v>
      </c>
      <c r="F16" s="115" t="s">
        <v>359</v>
      </c>
      <c r="G16" s="121" t="s">
        <v>360</v>
      </c>
      <c r="H16" s="121" t="s">
        <v>67</v>
      </c>
      <c r="I16" s="121" t="s">
        <v>67</v>
      </c>
      <c r="J16" s="121" t="s">
        <v>67</v>
      </c>
      <c r="K16" s="123">
        <v>2</v>
      </c>
      <c r="L16" s="120">
        <v>2</v>
      </c>
      <c r="M16" s="120">
        <f t="shared" si="0"/>
        <v>4</v>
      </c>
      <c r="N16" s="155" t="str">
        <f>IF(M16&gt;20,"MUY ALTO",IF(M16&gt;10,"ALTO",IF(M16&gt;5,"MEDIO","BAJO")))</f>
        <v>BAJO</v>
      </c>
      <c r="O16" s="120">
        <v>10</v>
      </c>
      <c r="P16" s="152">
        <f t="shared" si="1"/>
        <v>40</v>
      </c>
      <c r="Q16" s="139" t="s">
        <v>413</v>
      </c>
      <c r="R16" s="140" t="str">
        <f t="shared" si="2"/>
        <v>Mejorable</v>
      </c>
      <c r="S16" s="123">
        <v>1</v>
      </c>
      <c r="T16" s="154" t="s">
        <v>361</v>
      </c>
      <c r="U16" s="121"/>
      <c r="V16" s="121" t="s">
        <v>419</v>
      </c>
      <c r="W16" s="121" t="s">
        <v>419</v>
      </c>
      <c r="X16" s="121" t="s">
        <v>419</v>
      </c>
      <c r="Y16" s="120" t="s">
        <v>350</v>
      </c>
      <c r="Z16" s="121" t="s">
        <v>419</v>
      </c>
      <c r="AB16" s="113"/>
    </row>
    <row r="17" spans="27:28" s="63" customFormat="1" ht="89.25" customHeight="1">
      <c r="AA17" s="112"/>
      <c r="AB17" s="112"/>
    </row>
    <row r="18" spans="27:28" s="63" customFormat="1" ht="133.5" customHeight="1">
      <c r="AA18" s="64"/>
      <c r="AB18" s="64"/>
    </row>
    <row r="19" spans="27:28" s="63" customFormat="1" ht="159.75" customHeight="1">
      <c r="AA19" s="2"/>
      <c r="AB19" s="2"/>
    </row>
    <row r="20" spans="27:28" s="63" customFormat="1" ht="138.75" customHeight="1">
      <c r="AA20" s="2"/>
      <c r="AB20" s="2"/>
    </row>
    <row r="21" spans="27:28" s="63" customFormat="1" ht="123.75" customHeight="1">
      <c r="AA21" s="2"/>
      <c r="AB21" s="2"/>
    </row>
    <row r="22" spans="27:28" s="63" customFormat="1" ht="111.75" customHeight="1">
      <c r="AA22" s="2"/>
      <c r="AB22" s="2"/>
    </row>
  </sheetData>
  <sheetProtection/>
  <mergeCells count="27">
    <mergeCell ref="L5:P5"/>
    <mergeCell ref="B6:B9"/>
    <mergeCell ref="C6:C9"/>
    <mergeCell ref="D6:D9"/>
    <mergeCell ref="E6:F8"/>
    <mergeCell ref="G6:G9"/>
    <mergeCell ref="H6:J8"/>
    <mergeCell ref="A1:C3"/>
    <mergeCell ref="D1:W3"/>
    <mergeCell ref="X1:Z1"/>
    <mergeCell ref="X2:Z2"/>
    <mergeCell ref="X3:Z3"/>
    <mergeCell ref="A4:F5"/>
    <mergeCell ref="G4:K5"/>
    <mergeCell ref="L4:P4"/>
    <mergeCell ref="Q4:V4"/>
    <mergeCell ref="W4:Z4"/>
    <mergeCell ref="Q5:V5"/>
    <mergeCell ref="A10:A16"/>
    <mergeCell ref="B10:B16"/>
    <mergeCell ref="C10:C16"/>
    <mergeCell ref="K6:Q8"/>
    <mergeCell ref="R6:R8"/>
    <mergeCell ref="S6:U8"/>
    <mergeCell ref="V6:Z8"/>
    <mergeCell ref="W5:Z5"/>
    <mergeCell ref="A6:A9"/>
  </mergeCells>
  <conditionalFormatting sqref="N10">
    <cfRule type="containsText" priority="21" dxfId="1" operator="containsText" stopIfTrue="1" text="MUY ALTO">
      <formula>NOT(ISERROR(SEARCH("MUY ALTO",N10)))</formula>
    </cfRule>
    <cfRule type="containsText" priority="22" dxfId="1" operator="containsText" stopIfTrue="1" text="ALTO">
      <formula>NOT(ISERROR(SEARCH("ALTO",N10)))</formula>
    </cfRule>
    <cfRule type="containsText" priority="23" dxfId="0" operator="containsText" stopIfTrue="1" text="MEDIO">
      <formula>NOT(ISERROR(SEARCH("MEDIO",N10)))</formula>
    </cfRule>
    <cfRule type="containsText" priority="24" dxfId="3" operator="containsText" stopIfTrue="1" text="BAJO">
      <formula>NOT(ISERROR(SEARCH("BAJO",N10)))</formula>
    </cfRule>
  </conditionalFormatting>
  <conditionalFormatting sqref="N12:N16">
    <cfRule type="containsText" priority="17" dxfId="1" operator="containsText" stopIfTrue="1" text="MUY ALTO">
      <formula>NOT(ISERROR(SEARCH("MUY ALTO",N12)))</formula>
    </cfRule>
    <cfRule type="containsText" priority="18" dxfId="1" operator="containsText" stopIfTrue="1" text="ALTO">
      <formula>NOT(ISERROR(SEARCH("ALTO",N12)))</formula>
    </cfRule>
    <cfRule type="containsText" priority="19" dxfId="0" operator="containsText" stopIfTrue="1" text="MEDIO">
      <formula>NOT(ISERROR(SEARCH("MEDIO",N12)))</formula>
    </cfRule>
    <cfRule type="containsText" priority="20" dxfId="3" operator="containsText" stopIfTrue="1" text="BAJO">
      <formula>NOT(ISERROR(SEARCH("BAJO",N12)))</formula>
    </cfRule>
  </conditionalFormatting>
  <conditionalFormatting sqref="N11">
    <cfRule type="containsText" priority="1" dxfId="3" operator="containsText" stopIfTrue="1" text="BAJO">
      <formula>NOT(ISERROR(SEARCH("BAJO",N11)))</formula>
    </cfRule>
    <cfRule type="containsText" priority="2" dxfId="1" operator="containsText" stopIfTrue="1" text="MUY ALTO">
      <formula>NOT(ISERROR(SEARCH("MUY ALTO",N11)))</formula>
    </cfRule>
    <cfRule type="containsText" priority="3" dxfId="1" operator="containsText" stopIfTrue="1" text="ALTO">
      <formula>NOT(ISERROR(SEARCH("ALTO",N11)))</formula>
    </cfRule>
    <cfRule type="containsText" priority="4" dxfId="0" operator="containsText" stopIfTrue="1" text="MEDIO">
      <formula>NOT(ISERROR(SEARCH("MEDIO",N11)))</formula>
    </cfRule>
  </conditionalFormatting>
  <dataValidations count="3">
    <dataValidation type="list" allowBlank="1" showInputMessage="1" showErrorMessage="1" promptTitle="NIVEL DE RIESGO" prompt="I  entre 4000-600&#10;II entre 500-150&#10;III entre 120-40&#10;IV si es igual a 20" sqref="Q10:Q16">
      <formula1>"I,II,III,IV"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M11 O11">
      <formula1>"100,60,25,10"</formula1>
      <formula2>0</formula2>
    </dataValidation>
    <dataValidation type="list" allowBlank="1" showInputMessage="1" showErrorMessage="1" prompt="Si 40&lt;NP&lt;24, Muy alto (A)&#10;Si 20&lt;NP&lt;10, Alto (A)&#10;Si 8&lt;NP&lt;6, Medio (M)&#10;Si 4&lt;NP&lt;2, Bajo (B)" sqref="L11">
      <formula1>"Muy alto (MA),Alto (A),Medio (M),Bajo (B)"</formula1>
      <formula2>0</formula2>
    </dataValidation>
  </dataValidations>
  <printOptions/>
  <pageMargins left="0.7480314960629921" right="0.7480314960629921" top="0.984251968503937" bottom="0.984251968503937" header="0" footer="0"/>
  <pageSetup horizontalDpi="300" verticalDpi="300" orientation="landscape" paperSize="9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MARIN</dc:creator>
  <cp:keywords/>
  <dc:description/>
  <cp:lastModifiedBy>UTS</cp:lastModifiedBy>
  <cp:lastPrinted>2009-02-12T15:54:15Z</cp:lastPrinted>
  <dcterms:created xsi:type="dcterms:W3CDTF">2009-02-09T15:29:59Z</dcterms:created>
  <dcterms:modified xsi:type="dcterms:W3CDTF">2022-12-15T15:13:30Z</dcterms:modified>
  <cp:category/>
  <cp:version/>
  <cp:contentType/>
  <cp:contentStatus/>
</cp:coreProperties>
</file>